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统计表" sheetId="1" r:id="rId1"/>
    <sheet name="汇总表" sheetId="2" r:id="rId2"/>
  </sheets>
  <definedNames>
    <definedName name="_xlnm._FilterDatabase" localSheetId="0" hidden="1">统计表!$A$1:$P$128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<sst xmlns="http://schemas.openxmlformats.org/spreadsheetml/2006/main" count="1109" uniqueCount="620">
  <si>
    <t>附件2</t>
  </si>
  <si>
    <t>夏邑县2024年统筹整合财政涉农资金计划明细表</t>
  </si>
  <si>
    <t>单位：万元</t>
  </si>
  <si>
    <t>序号</t>
  </si>
  <si>
    <t>项目性质</t>
  </si>
  <si>
    <t>项目类别</t>
  </si>
  <si>
    <t>项目名称</t>
  </si>
  <si>
    <t>项目内容</t>
  </si>
  <si>
    <t>补助标准</t>
  </si>
  <si>
    <t>建设地点</t>
  </si>
  <si>
    <t>投入资金规模</t>
  </si>
  <si>
    <t>责任单位</t>
  </si>
  <si>
    <t>绩效
目标</t>
  </si>
  <si>
    <t>利益联结
机制形式</t>
  </si>
  <si>
    <t>时间进度计划</t>
  </si>
  <si>
    <t>（建设任务）</t>
  </si>
  <si>
    <t>乡
(镇)</t>
  </si>
  <si>
    <t>村</t>
  </si>
  <si>
    <t>合计</t>
  </si>
  <si>
    <t>中央
资金</t>
  </si>
  <si>
    <t>省级
资金</t>
  </si>
  <si>
    <t>市级
资金</t>
  </si>
  <si>
    <t>县级
资金</t>
  </si>
  <si>
    <t>招投标
时间</t>
  </si>
  <si>
    <t>开工
时间</t>
  </si>
  <si>
    <t>完工
时间</t>
  </si>
  <si>
    <t>验收
时间</t>
  </si>
  <si>
    <t>一、产业发展</t>
  </si>
  <si>
    <t>1、种植业基地</t>
  </si>
  <si>
    <t>新建</t>
  </si>
  <si>
    <t>产业发展</t>
  </si>
  <si>
    <t>2024夏邑县孔庄乡段庄村特色种植基地项目</t>
  </si>
  <si>
    <t>新建6000平方米连栋温室大棚</t>
  </si>
  <si>
    <t>按财政审定计</t>
  </si>
  <si>
    <t>孔庄乡</t>
  </si>
  <si>
    <t>段庄村</t>
  </si>
  <si>
    <t>夏邑县乡村振兴局、孔庄乡政府人民政府</t>
  </si>
  <si>
    <t>项目建成后，①产权归村集体所有。②优先龙头企业、合作社、家庭农场或种植能手租用，吸纳脱贫户及监测对象务工。租金用于壮大村集体经济，开发公益岗位、临时救助、建设小型公益项目等。</t>
  </si>
  <si>
    <t>预计带动脱贫户及监测对象5户，户均年增收5000元以上。</t>
  </si>
  <si>
    <t>2024年夏邑县胡桥乡陆湾村种植业基地项目</t>
  </si>
  <si>
    <t>新建6000平方米单体温室大棚</t>
  </si>
  <si>
    <t>胡桥乡</t>
  </si>
  <si>
    <t>陆湾村</t>
  </si>
  <si>
    <t>夏邑县乡村振兴局、胡桥乡人民政府</t>
  </si>
  <si>
    <t>预计带动脱贫户及监测对象10户，户均年增收5000元以上。</t>
  </si>
  <si>
    <t>2024年夏邑县何营乡孟大桥村特色种植业基地项目</t>
  </si>
  <si>
    <t>新建6000平方米连栋大棚</t>
  </si>
  <si>
    <t>何营乡</t>
  </si>
  <si>
    <t>孟大桥村</t>
  </si>
  <si>
    <t>夏邑县乡村振兴局、何营乡人民政府</t>
  </si>
  <si>
    <t>预计带动脱贫户及监测对象8户，户均年增收5000元以上。</t>
  </si>
  <si>
    <t>2024年夏邑县桑堌乡大代楼村西瓜种植基地项目</t>
  </si>
  <si>
    <t>新建长110*宽24米*高3米西瓜育苗温室1座；长100米*宽12温棚12座。</t>
  </si>
  <si>
    <t>桑堌乡</t>
  </si>
  <si>
    <t>大代楼村</t>
  </si>
  <si>
    <t>夏邑县乡村振兴局、桑固乡人民政府</t>
  </si>
  <si>
    <t>预计带动脱贫户及监测对象30户，户均年增收5000元以上。</t>
  </si>
  <si>
    <t>2024年夏邑县车站镇吴寨村蔬菜种植基地项目</t>
  </si>
  <si>
    <t>车站镇</t>
  </si>
  <si>
    <t>吴寨村</t>
  </si>
  <si>
    <t>夏邑县乡村振兴局、车站镇人民政府</t>
  </si>
  <si>
    <t>预计带动脱贫户及监测对象7户，户均年增收5000元以上。</t>
  </si>
  <si>
    <t>2、帮扶车间（特色手工基地）建设</t>
  </si>
  <si>
    <t>2024年夏邑县韩道口镇加工车间建设项目</t>
  </si>
  <si>
    <t>新建1000平方米加工车间2座。</t>
  </si>
  <si>
    <t>韩道口镇</t>
  </si>
  <si>
    <t>胡屯村、仲楼村</t>
  </si>
  <si>
    <t>夏邑县乡村振兴局、韩道口镇人民政府</t>
  </si>
  <si>
    <t>项目建成后，①产权归村集体所有。②优先加工企业等租用，吸纳脱贫户及监测对象务工，租用计划租期5年。租金用于壮大村集体经济，开发公益岗位、临时救助、建设小型公益项目等。</t>
  </si>
  <si>
    <t>预计带动脱贫户及监测对象75户，户均年增收2万元以上，根据实际情况进行调整或续签。</t>
  </si>
  <si>
    <t>2024年夏邑县济阳镇加工车间建设项目</t>
  </si>
  <si>
    <t>济阳镇</t>
  </si>
  <si>
    <t>杨楼、袁西村</t>
  </si>
  <si>
    <t>夏邑县乡村振兴局、济阳镇政人民政府</t>
  </si>
  <si>
    <t>预计带动脱贫户及监测对象86户，户均年增收2万元以上，根据实际情况进行调整或续签。</t>
  </si>
  <si>
    <t>2024年夏邑县孔庄乡加工车间建设项目</t>
  </si>
  <si>
    <t>新建1000平方米钢结构加工车间2座、500平方米加工车间2座</t>
  </si>
  <si>
    <t>丁朱庄村、辛集村、卜小集村、姬庄村</t>
  </si>
  <si>
    <t>夏邑县乡村振兴局、孔庄乡人民政府</t>
  </si>
  <si>
    <t>预计带动脱贫户及监测对象90户，户均年增收2万元以上，根据实际情况进行调整或续签。</t>
  </si>
  <si>
    <t>2024年夏邑县胡桥乡加工车间建设项目（含市派第一书记项目）</t>
  </si>
  <si>
    <t>新建1000平方米钢结构加工车间3座、500平方米钢结构加工车间2座</t>
  </si>
  <si>
    <t>新桥村、刘井村、陆湾村、赵楼村、程楼村</t>
  </si>
  <si>
    <t>预计带动脱贫户及监测对象150户，户均年增收2万元以上，根据实际情况进行调整或续签。</t>
  </si>
  <si>
    <t>2024年夏邑县李集镇加工车间建设项目</t>
  </si>
  <si>
    <t>1000平方米加工车间1座.</t>
  </si>
  <si>
    <t>李集镇</t>
  </si>
  <si>
    <t>曹楼村</t>
  </si>
  <si>
    <t>夏邑县乡村振兴局、李集镇政府人民政府</t>
  </si>
  <si>
    <t>预计带动脱贫户及监测对象175户，户均年增收2万元以上，根据实际情况进行调整或续签。</t>
  </si>
  <si>
    <t>2024年夏邑县马头镇加工车间建设项目</t>
  </si>
  <si>
    <t>新建500平方米钢结构加工车间1座、1000平方米加工车间1座</t>
  </si>
  <si>
    <t>马头镇</t>
  </si>
  <si>
    <t>吴老家村、马庄村</t>
  </si>
  <si>
    <t>夏邑县乡村振兴局、马头镇人民政府</t>
  </si>
  <si>
    <t>预计带动脱贫户及监测对象30户，户均年增收2万元以上，根据实际情况进行调整或续签。</t>
  </si>
  <si>
    <t>2024年夏邑县王集乡加工车间建设项目</t>
  </si>
  <si>
    <t>新建500平方米钢结构加工车间1座。</t>
  </si>
  <si>
    <t>王集乡</t>
  </si>
  <si>
    <t>周庄村</t>
  </si>
  <si>
    <t>夏邑县乡村振兴局、王集乡政府</t>
  </si>
  <si>
    <t>预计带动脱贫户及监测对象15户，户均年增收2万元以上，根据实际情况进行调整或续签。</t>
  </si>
  <si>
    <t>2024年夏邑县业庙乡加工车间建设项目</t>
  </si>
  <si>
    <t>新建1000平方米钢结构加工车间2座</t>
  </si>
  <si>
    <t>业庙乡</t>
  </si>
  <si>
    <t>郭大楼村、张楼村</t>
  </si>
  <si>
    <t>夏邑县乡村振兴局、业庙乡人民政府</t>
  </si>
  <si>
    <t>2024年夏邑县北岭镇加工车间建设项目</t>
  </si>
  <si>
    <t>新建1000平方米钢结构加工车间1座。</t>
  </si>
  <si>
    <t>北岭镇</t>
  </si>
  <si>
    <t>邝庄村</t>
  </si>
  <si>
    <t>夏邑县乡村振兴局、北岭镇人民政府</t>
  </si>
  <si>
    <t>预计带动脱贫户及监测对象50户，户均年增收2万元以上，根据实际情况进行调整或续签。</t>
  </si>
  <si>
    <t>2024年夏邑县郭庄农贸区加工车间建设项目</t>
  </si>
  <si>
    <t>新建1000平方米钢结构加工车间1座.</t>
  </si>
  <si>
    <t>郭庄农贸区</t>
  </si>
  <si>
    <t>孟朱庄村</t>
  </si>
  <si>
    <t>夏邑县乡村振兴局、郭庄农贸区管理委员会</t>
  </si>
  <si>
    <t>预计带动脱贫户及监测对象35户，户均年增收2万元以上，根据实际情况进行调整或续签。</t>
  </si>
  <si>
    <t>2024年夏邑县何营乡加工车间建设项目</t>
  </si>
  <si>
    <t>新建1000平方米钢结构加工车间2座。</t>
  </si>
  <si>
    <t>高台子王庄村、孙六湾村</t>
  </si>
  <si>
    <t>预计带动脱贫户及监测对象60户，户均年增收2万元以上，根据实际情况进行调整或续签。</t>
  </si>
  <si>
    <t>2024年夏邑县火店镇工艺品加工车间建设项目</t>
  </si>
  <si>
    <t>新建1000平方米钢构车间2座</t>
  </si>
  <si>
    <t>火店镇</t>
  </si>
  <si>
    <t>梁洼村、李店村</t>
  </si>
  <si>
    <t>夏邑县乡村振兴局、火店镇人民政府</t>
  </si>
  <si>
    <t>预计带动脱贫户及监测对象85户，户均年增收2万元以上，根据实际情况进行调整或续签。</t>
  </si>
  <si>
    <t>2024年夏邑县罗庄镇田庄村加工车间建设项目</t>
  </si>
  <si>
    <t>新建1000平方米钢结构米加工车间1座</t>
  </si>
  <si>
    <t>罗庄镇</t>
  </si>
  <si>
    <t>田庄村</t>
  </si>
  <si>
    <t>夏邑县乡村振兴局、罗庄镇人民政府</t>
  </si>
  <si>
    <t>2024年夏邑县歧河乡前随楼村加工车间建设项目</t>
  </si>
  <si>
    <t>新建1000平方米钢结构车间1座</t>
  </si>
  <si>
    <t>歧河乡</t>
  </si>
  <si>
    <t>前随楼村</t>
  </si>
  <si>
    <t>夏邑县乡村振兴局、歧河乡人民政府</t>
  </si>
  <si>
    <t>预计带动脱贫户及监测对象115户，户均年增收2万元以上，根据实际情况进行调整或续签。</t>
  </si>
  <si>
    <t>2024年夏邑县曹集乡加工车间建设项目</t>
  </si>
  <si>
    <t>新建1000平方米钢结构加工车间2座、500平方米钢结构加工车间2座。</t>
  </si>
  <si>
    <t>曹集乡</t>
  </si>
  <si>
    <t>练庄村、吴庄寨村、金楼村、东靳庄村</t>
  </si>
  <si>
    <t>夏邑县乡村振兴局、曹集乡人民政府</t>
  </si>
  <si>
    <t>预计带动脱贫户及监测对象45户，户均年增收2万元以上，根据实际情况进行调整或续签。</t>
  </si>
  <si>
    <t>2024年夏邑县中峰乡加工车间建设项目</t>
  </si>
  <si>
    <t>新建1000平米钢结构加工车间3座。</t>
  </si>
  <si>
    <t>中峰乡</t>
  </si>
  <si>
    <t>胡庄村、王营村、朱楼村</t>
  </si>
  <si>
    <t>夏邑县乡村振兴局、中峰乡人民政府</t>
  </si>
  <si>
    <t>2024夏邑县太平镇刘花园村加工车间建设项目</t>
  </si>
  <si>
    <t>新建500平方米钢结构加工车间1座</t>
  </si>
  <si>
    <t>太平镇</t>
  </si>
  <si>
    <t>刘花园村</t>
  </si>
  <si>
    <t>夏邑县乡村振兴局、太平镇人民政府</t>
  </si>
  <si>
    <t>2024年夏邑县郭店镇加工车间建设项目</t>
  </si>
  <si>
    <t>新建1000平方米钢结构加工车间4座</t>
  </si>
  <si>
    <t>郭店镇</t>
  </si>
  <si>
    <t>杨庄村、张厂村、
冉庙村、杨吕庙村</t>
  </si>
  <si>
    <t>夏邑县乡村振兴局、郭店镇人民政府</t>
  </si>
  <si>
    <t>预计带动脱贫户及监测对象55户，户均年增收2万元以上，根据实际情况进行调整或续签。</t>
  </si>
  <si>
    <t>2024年夏邑县骆集加工车间建设项目</t>
  </si>
  <si>
    <t>新建1000平方米钢结构加工车间1座、500平方米钢结构加工车间1座。</t>
  </si>
  <si>
    <t>骆集乡</t>
  </si>
  <si>
    <t>荆庄村、胜利西村</t>
  </si>
  <si>
    <t>夏邑县乡村振兴局、骆集乡人民政府</t>
  </si>
  <si>
    <t>预计带动脱贫户及监测对象25户，户均年增收2万元以上，根据实际情况进行调整或续签。</t>
  </si>
  <si>
    <t>2024年夏邑县会亭镇张楼村塑胶加工车间建设项目</t>
  </si>
  <si>
    <t>新建两层共1500平方米钢结构车间1座</t>
  </si>
  <si>
    <t>会亭镇</t>
  </si>
  <si>
    <t>张楼村</t>
  </si>
  <si>
    <t>夏邑县乡村振兴局、会亭镇人民政府</t>
  </si>
  <si>
    <t>2024年夏邑县桑堌乡加工车间建设项目</t>
  </si>
  <si>
    <t>新建1000平方米钢结构加工车间3座</t>
  </si>
  <si>
    <t>桑东村、李口村、闫阁村</t>
  </si>
  <si>
    <t>夏邑县乡村振兴局、桑堌乡人民政府</t>
  </si>
  <si>
    <t>预计带动脱贫户及监测对象120户，户均年增收2万元以上，根据实际情况进行调整或续签。</t>
  </si>
  <si>
    <t>2024年夏邑县杨集镇加工车间建设项目</t>
  </si>
  <si>
    <t>新建1000平方米钢结构加工车间1座</t>
  </si>
  <si>
    <t>杨集镇</t>
  </si>
  <si>
    <t>全楼</t>
  </si>
  <si>
    <t>夏邑县乡村振兴局、杨集镇人民政府</t>
  </si>
  <si>
    <t>2024年夏邑县会亭镇朱瓦房村家纺加工车间建设项目</t>
  </si>
  <si>
    <t>新建两层框架结构车间，共1300平方米</t>
  </si>
  <si>
    <t>朱瓦房村</t>
  </si>
  <si>
    <t>项目建成后，①产权归朱瓦房村所有。②优先加工企业等租用，吸纳脱贫户及监测对象务工，租用计划租期5年。租金用于壮大村集体经济，开发公益岗位、临时救助、建设小型公益项目等。</t>
  </si>
  <si>
    <t>3、农产品仓储保鲜冷链基础设施建设</t>
  </si>
  <si>
    <t>2024年夏邑县李集镇牌坊庄村食用菌菌棒储存建设项目</t>
  </si>
  <si>
    <t>新建两层食用菌种植原料库、菌棒储存库各1座；菌种制作配套设施（设备）</t>
  </si>
  <si>
    <t>牌坊庄村</t>
  </si>
  <si>
    <t>夏邑县乡村振兴局、李集镇人民政府</t>
  </si>
  <si>
    <r>
      <rPr>
        <sz val="10"/>
        <rFont val="宋体"/>
        <charset val="134"/>
      </rPr>
      <t>项目建成后，①产权归村集体所有。②优先天祥农业科技有限公司租用，吸纳脱贫户及监测对象务工。</t>
    </r>
    <r>
      <rPr>
        <sz val="8"/>
        <rFont val="Calibri"/>
        <charset val="134"/>
      </rPr>
      <t>③</t>
    </r>
    <r>
      <rPr>
        <sz val="10"/>
        <rFont val="宋体"/>
        <charset val="134"/>
      </rPr>
      <t>租金用于壮大村集体经济，开发公益岗位、临时救助、建设小型公益项目等。</t>
    </r>
  </si>
  <si>
    <t>预计带动脱贫户及监测对象35户，户均年增收20000元以上。</t>
  </si>
  <si>
    <t>4、产地初加工和精深加工</t>
  </si>
  <si>
    <t>2024年夏邑县王集乡果蔬加工项目</t>
  </si>
  <si>
    <t>新建果蔬加工车间2000平方米，购入蔬菜加工机器设备1套</t>
  </si>
  <si>
    <t>柏树园村</t>
  </si>
  <si>
    <t>夏邑县乡村振兴局、王集乡人民政府</t>
  </si>
  <si>
    <t>项目建成后，①产权归村集体所有。②汉源农民种植专业合作社租用，吸纳脱贫户及监测对象务工。③租金用于壮大村集体经济，开发公益岗位、临时救助、建设小型公益项目等。</t>
  </si>
  <si>
    <t>预计带动脱贫户及监测对象126户，户均年增收20000元以上。</t>
  </si>
  <si>
    <t>2024年太平镇果蔬加工项目</t>
  </si>
  <si>
    <t>新建果蔬加工车间3000平方米</t>
  </si>
  <si>
    <t>三姓庄村</t>
  </si>
  <si>
    <t>项目建成后，①产权归村集体所有。②优先龙头企业、合作社、家庭农场租用，吸纳脱贫户及监测对象务工。租金用于壮大村集体经济，开发公益岗位、临时救助、建设小型公益项目等。</t>
  </si>
  <si>
    <t>预计带动脱贫户及监测对象130户，户均年增收5000元以上。</t>
  </si>
  <si>
    <t>5、品牌打造和展销平台</t>
  </si>
  <si>
    <t>2024年夏邑县太平镇孟李庄村纯净水厂品牌打造项目（省派第一书记项目）</t>
  </si>
  <si>
    <t>新建框架结构两层厂房1500平方米</t>
  </si>
  <si>
    <t>孟李庄村</t>
  </si>
  <si>
    <t>项目建成后，①产权归村集体所有。②打造“静硒泉”纯净水品牌，提高集体经济收入。③吸纳脱贫户及监测对象务工。</t>
  </si>
  <si>
    <t>预计带动脱贫户及监测对象15户，户均年增收20000元以上。</t>
  </si>
  <si>
    <t>6、小型农田水利设施建设</t>
  </si>
  <si>
    <t>2024年李集镇牌坊庄村小型农田水利设施项目</t>
  </si>
  <si>
    <t>埋设排水管道1200米</t>
  </si>
  <si>
    <t>项目实施，可保护2万亩农田涝天不积水，减少种植业因涝损失，保护农田收益稳定。项目区群众满意度95%以上。</t>
  </si>
  <si>
    <t>项目实施可减少项目区种植户因涝损失，每亩地可减少损失2000元以下不等，保护农户收益稳定。</t>
  </si>
  <si>
    <t>2024年孔庄乡小型农田水利建设项目</t>
  </si>
  <si>
    <t>沟渠（韩沟）清淤8000米</t>
  </si>
  <si>
    <t>段庄村、葛庄村、任庄村</t>
  </si>
  <si>
    <t>7、产业园</t>
  </si>
  <si>
    <t>2024年会亭镇刘齐炉村工艺品加工产业园配套设施项目</t>
  </si>
  <si>
    <t>新建产业园区内道路硬化2810平方米，雨污水管网748米。</t>
  </si>
  <si>
    <t>刘齐炉村</t>
  </si>
  <si>
    <t>项目实施，①新修产业园道路2810米，新修产业园基地雨水管网748米，解决产业园行雨水排出难问题，企业出行，提升园区风貌，实现经济效益、社会效益和企业效益三赢。受益10年以上。②吸纳脱贫户及监测对象务工，年务工收入在2万元以上。</t>
  </si>
  <si>
    <t>解决产业园行路难问题及农副产品运输，产品出行平均缩短时间≥0.1小时，使产业园受益10年以上。吸纳脱贫户及监测对象务工，收入务工在2万元以上。</t>
  </si>
  <si>
    <t>2024年歧河乡产业园配套基础设施项目</t>
  </si>
  <si>
    <t>新建标准砼C25厚度20cm混凝土道路长900米*宽10米，路基础为18厘米厚度，5.5%水泥冷再生垫层。</t>
  </si>
  <si>
    <t>郑楼村</t>
  </si>
  <si>
    <t>项目实施，①新修产业园道路900米，解决产业园交通、方便农副产品运输，产品出行平均缩短时间≥0.1小时，使产业园受益10年以上。吸纳脱贫户及监测对象务工，年务工收入在2万元以上。</t>
  </si>
  <si>
    <t>通过项目实施，完善村产业结构，租金收益增加村集体收入，通过鼓励脱贫户及监测对象务工、租用、开发公益岗位、临时救助等多种方式，带动脱贫户及监测对象增收，户均增收2万元以上，产业增收成效明显。</t>
  </si>
  <si>
    <t>2024年夏邑县郭店镇何集村板材加工产业园建设项目</t>
  </si>
  <si>
    <t>新建板材加工车间2600平方米</t>
  </si>
  <si>
    <t>何集村</t>
  </si>
  <si>
    <t>项目建成后，①产权分别归何集村所有。当地板材加工企业租用，收益率年3%-4%。租金用于壮大村集体经济，开发公益岗位、临时救助、建设小型公益项目等。②吸纳脱贫户及监测对象务工，带动脱贫户及监测对象45户，人均年务工收入1.6万元以上。</t>
  </si>
  <si>
    <t>通过项目实施，完善村产业结构，租金收益增加村集体收入，通过鼓励脱贫户及监测对象务工、租用、开发公益岗位、临时救助等多种方式，带动脱贫户及监测对象增收，户均增收1.6万元以上，产业增收成效明显。</t>
  </si>
  <si>
    <t>2024年夏邑县曹集乡冉庄村返乡创业园配套设施项目</t>
  </si>
  <si>
    <t>厚0.18米C25标准砼硬化地面3800平方米（厚0.18米5.5%水泥冷再生基础）；内径1.0米污水管网362米</t>
  </si>
  <si>
    <t>冉庄村</t>
  </si>
  <si>
    <t>项目实施，①硬化地面3800平方米、新修产业园基地污水管网362米，解决产业园行雨水排出难问题，企业出行，提升园区风貌，实现经济效益、社会效益和企业效益三赢。受益10年以上。②吸纳脱贫户及监测对象务工，年务工收入在2万元以上。</t>
  </si>
  <si>
    <t>2024年夏邑县骆集乡返乡创业园建设项目</t>
  </si>
  <si>
    <t>新建1座2000平方米标准化钢结构厂房（两层）及地面硬化5000㎡</t>
  </si>
  <si>
    <t>吕楼村</t>
  </si>
  <si>
    <t>项目建成后，①产权分别归村集体所有。当地板材加工企业租用，收益率年3%-4%。租金用于壮大村集体经济，开发公益岗位、临时救助、建设小型公益项目等。②吸纳脱贫户及监测对象务工，带动脱贫户及监测对象35户，人均年务工收入1.6万元以上。</t>
  </si>
  <si>
    <t>2024年夏邑县会亭镇返乡创业园建设项目</t>
  </si>
  <si>
    <t>新建3座钢结构加工车间（两层），每座2000平方米及配套设施</t>
  </si>
  <si>
    <t>崔楼村</t>
  </si>
  <si>
    <t>项目建成后，①产权分别归会亭镇所有。优先当地企业租用，收益率年3%-4%。租金用于壮大村集体经济，开发公益岗位、临时救助、建设小型公益项目等。②吸纳脱贫户及监测对象务工，带动脱贫户及监测对象150户，人均年务工收入1.6万元以上。</t>
  </si>
  <si>
    <t>2024年夏邑县李集镇段集村板材加工产业园建设项目</t>
  </si>
  <si>
    <t>3000平方米加工车间（两层）1座.</t>
  </si>
  <si>
    <t>段集村</t>
  </si>
  <si>
    <t>2023年夏邑县李集镇产业园建设项目</t>
  </si>
  <si>
    <t>新建2座钢结构加工车间（两层），每座2000平方米。</t>
  </si>
  <si>
    <t>李集东村、王庄村</t>
  </si>
  <si>
    <t>2024年夏邑县业庙乡牛庄村加工车间建设项目</t>
  </si>
  <si>
    <t>新建2座钢结构加工车间（两层），每座2000平方米及配套设施</t>
  </si>
  <si>
    <t>牛庄村</t>
  </si>
  <si>
    <t>项目建成后，①产权归牛庄村所有。②优先加工企业等租用，吸纳脱贫户及监测对象务工，租用计划租期5年。租金用于壮大村集体经济，开发公益岗位、临时救助、建设小型公益项目等。</t>
  </si>
  <si>
    <t>预计带动脱贫户及监测对象70户，户均年增收2万元以上，根据实际情况进行调整或续签。</t>
  </si>
  <si>
    <t>2024年夏邑县业庙乡张套楼村加工车间建设项目</t>
  </si>
  <si>
    <t>新建1座2000平方米标准化钢结构厂房（两层）及配套设施。</t>
  </si>
  <si>
    <t>张套楼村</t>
  </si>
  <si>
    <t>项目建成后，①产权归张套楼村所有。②优先加工企业等租用，吸纳脱贫户及监测对象务工，租用计划租期5年。租金用于壮大村集体经济，开发公益岗位、临时救助、建设小型公益项目等。</t>
  </si>
  <si>
    <t>2024年夏邑县火店镇陈厂村工艺品加工产业园建设项目</t>
  </si>
  <si>
    <t>新建1座2000平方米标准化钢结构厂房（两层）。</t>
  </si>
  <si>
    <t>陈厂村</t>
  </si>
  <si>
    <t>2024年歧河乡产业园建设项目</t>
  </si>
  <si>
    <t>新建4座标准化钢结构厂房（两层），每座2000平方米。</t>
  </si>
  <si>
    <t>贾庄村、郑楼村</t>
  </si>
  <si>
    <t>生产发展</t>
  </si>
  <si>
    <t>2024年帮扶车间配套设施项目</t>
  </si>
  <si>
    <t>137个帮扶车间附属设施改造，进行线路维护等</t>
  </si>
  <si>
    <t>137个帮扶车间所在乡镇</t>
  </si>
  <si>
    <t>137个帮扶车间所在村</t>
  </si>
  <si>
    <t>夏邑县乡村振兴局、24乡镇</t>
  </si>
  <si>
    <t>项目建成后，对137个帮扶车间进行加强监管，防止闲置，促进发挥帮扶作用。</t>
  </si>
  <si>
    <t>有效解决农村脱贫人口家门口就业，保证扶贫车间安全有序运营</t>
  </si>
  <si>
    <t>8、高质量庭院经济</t>
  </si>
  <si>
    <r>
      <rPr>
        <sz val="10"/>
        <rFont val="Courier New"/>
        <charset val="134"/>
      </rPr>
      <t>2024</t>
    </r>
    <r>
      <rPr>
        <sz val="10"/>
        <rFont val="宋体"/>
        <charset val="134"/>
      </rPr>
      <t>年夏邑县发展庭院经济项目</t>
    </r>
  </si>
  <si>
    <t>5个乡镇发展高质量庭院经济项目</t>
  </si>
  <si>
    <t>每户补助600-1000元</t>
  </si>
  <si>
    <t>火店镇、何营乡、罗庄镇、胡桥乡、刘店集乡</t>
  </si>
  <si>
    <t>班集村、王营村、何三楼村、刘井村、刘双楼村</t>
  </si>
  <si>
    <t>夏邑县乡村振兴局等5个乡镇</t>
  </si>
  <si>
    <t>发展5个乡镇的5个示范村庭院经济，每个示范村10-20户。</t>
  </si>
  <si>
    <t>发展庭院经济，增加家庭庭院收入，</t>
  </si>
  <si>
    <t>9、新型农村集体经济</t>
  </si>
  <si>
    <t>2024年夏邑县扶持发展新型农村集体经济项目</t>
  </si>
  <si>
    <t>新建650平方米钢结构车间22座</t>
  </si>
  <si>
    <t>新型农村集体经济发展项目</t>
  </si>
  <si>
    <t>22乡镇的22个村</t>
  </si>
  <si>
    <t>夏邑县乡村振兴局、县委组织部</t>
  </si>
  <si>
    <t>项目建成后，产权归项目村所有。优先龙头企业、合作社、加工企业等租用，租金用于壮大村集体经济，开发公益岗位、临时救助、建设小型公益项目等。吸纳脱贫户及监测对象务工，带动脱贫户及监测对象325户，户均年增收1万元以上。</t>
  </si>
  <si>
    <t>通过项目实施，完善村产业结构，租金收益增加村集体收入，通过鼓励脱贫户及监测对象务工、租用、开发公益岗位、临时救助等多种方式，带动脱贫户及监测对象增收，户均增收1万元，产业增收成效明显。</t>
  </si>
  <si>
    <t>10、金融保险配套项目</t>
  </si>
  <si>
    <t>夏邑县2024年脱贫户小额贷款贴息项目</t>
  </si>
  <si>
    <t>安排2023年到期小额信贷财政贴息1500万元。解决2700户脱贫户、监测户发展资金，提高脱贫户发展动力，项目实施可按照银行贷款利率补贴给贷款脱贫户。</t>
  </si>
  <si>
    <t>2023年到期小额信贷利率</t>
  </si>
  <si>
    <t>夏邑县境内</t>
  </si>
  <si>
    <t>全县脱困户</t>
  </si>
  <si>
    <t>夏邑县金融局、24个乡镇</t>
  </si>
  <si>
    <t>项目实施可提高脱贫户发展种植、养殖、加工的动力，增加收益，达到稳定脱贫。</t>
  </si>
  <si>
    <t>项目实施解决脱贫户发展资金，减少贷款利息，提高脱贫户发展动力，</t>
  </si>
  <si>
    <t>小计</t>
  </si>
  <si>
    <t>二、就业项目</t>
  </si>
  <si>
    <t>1、务工补助</t>
  </si>
  <si>
    <t>就业项目</t>
  </si>
  <si>
    <t>2024年夏邑县出省务工交通补助项目</t>
  </si>
  <si>
    <t>对全县17000脱贫户跨省务工一次性交通补助</t>
  </si>
  <si>
    <t>每人补助300元</t>
  </si>
  <si>
    <t>夏邑县乡村振兴局、24个乡镇</t>
  </si>
  <si>
    <t>解决17000人脱贫户出省务工交通补助，每人得到300元的交通补助。脱贫群众对项目实施满意度达到95%以上。</t>
  </si>
  <si>
    <t>解决17000人脱贫人员外出务工交通补助，增加出省务工动力。</t>
  </si>
  <si>
    <t>2、创业补助</t>
  </si>
  <si>
    <t>2024年夏邑县脱贫户自主发展项目</t>
  </si>
  <si>
    <t>2.1万脱贫户种植、养殖、务工、自主经营自主发展项目</t>
  </si>
  <si>
    <t>每户补助400--800元</t>
  </si>
  <si>
    <t>创业补助</t>
  </si>
  <si>
    <t>项目实施可使2.1万脱贫户每户得到400--800元不等的资金，激发脱贫户脱贫致富内生动力，脱贫群众对实施效果非常满意。脱贫群众对项目实施满意度达到95%以上。</t>
  </si>
  <si>
    <t>项目实施将带动脱贫户务工，增加脱贫户收入，达到稳定脱贫。</t>
  </si>
  <si>
    <t>3、就业培训</t>
  </si>
  <si>
    <t>2024年夏邑县短期技能培训项目</t>
  </si>
  <si>
    <t>培训脱贫家庭500名短期技能人才</t>
  </si>
  <si>
    <t>每人补助1500-2000元</t>
  </si>
  <si>
    <t>技能培训</t>
  </si>
  <si>
    <t>夏邑县乡村振兴局24个乡镇</t>
  </si>
  <si>
    <t>培训500名短期技能人，使500名脱贫人员得到短期技能培训、每人补贴1500-2000元，为乡村振兴发展提供技术人才。脱贫群众对项目实施满意度达到95%以上。</t>
  </si>
  <si>
    <t>培训500名短期技能人，为脱贫村就业发展提供技术人才。</t>
  </si>
  <si>
    <t>4、公益性岗位</t>
  </si>
  <si>
    <t>夏邑县2024年脱贫户公益岗位补助项目</t>
  </si>
  <si>
    <t>安排4800个脱贫户公益性岗位</t>
  </si>
  <si>
    <t>每人年收入2400元</t>
  </si>
  <si>
    <t>公益性岗位补贴</t>
  </si>
  <si>
    <t>解决4800名脱贫人员就业难问题，增加脱贫家庭年收益2400元。脱贫群众对项目实施满意度达到95%以上。</t>
  </si>
  <si>
    <t>解决4800名脱贫人员就业难问题，增加脱贫家庭年收益2400元。</t>
  </si>
  <si>
    <t>三、乡村建设行动</t>
  </si>
  <si>
    <t>1、农村道路建设（通村路、通户路、小型桥梁等）</t>
  </si>
  <si>
    <t>乡村建设行动</t>
  </si>
  <si>
    <t>2024年夏邑县韩道口镇村组道路项目</t>
  </si>
  <si>
    <t>新修标准砼C25水泥路1000米*4.0米*0.18米；2110米*3.5米*0.18米。路基础为厚18厘米5.5%水泥冷再生垫层。</t>
  </si>
  <si>
    <t>老庄村、前班口村、韩东北村、崔楼村</t>
  </si>
  <si>
    <t>新修道路3110米，解决村民行路难问题及农副产品运输，改善村内环境，居民出行平均缩短时间≥0.1小时，使村民受益10年以上。</t>
  </si>
  <si>
    <t>解决村民行路难问题，项目实施后将方便农副产品运输，改善村内环境。</t>
  </si>
  <si>
    <t>2024年夏邑县济阳镇村组道路项目</t>
  </si>
  <si>
    <t>新修标准砼C25水泥路130米*4.0米*0.18米；3085米*3.5米*0.18米。路基础为厚18厘米5.5%水泥冷再生垫层。</t>
  </si>
  <si>
    <t>济西、济北、袁东、杨楼、王大庄、胡楼、丁楼、刘岗楼、朱菜园、段庄、田道口、刘大楼、大刁庄</t>
  </si>
  <si>
    <t>夏邑县乡村振兴局、济阳镇人民政府</t>
  </si>
  <si>
    <t>新修道路3215米，解决村民行路难问题及农副产品运输，改善村内环境，居民出行平均缩短时间≥0.1小时，使村民受益10年以上。</t>
  </si>
  <si>
    <t>2024年夏邑县孔庄乡村组道路项目（含第一书记项目资金）</t>
  </si>
  <si>
    <t>新修标准砼C25水泥路450米*3.5米*0.18米，1597米*4.0米*0.18米；路基础为厚18厘米5.5%水泥冷再生垫层；600米*6.0米*0.05米，热沥青下封层、5cm厚AC-13细粒式沥青混凝土覆面.</t>
  </si>
  <si>
    <t>八里庄村、
葛庄村、
丁朱庄村、
谢庄村、
克陈楼村</t>
  </si>
  <si>
    <t>新修道路2647米，解决村民行路难问题及农副产品运输，改善村内环境，居民出行平均缩短时间≥0.1小时，使村民受益10年以上。</t>
  </si>
  <si>
    <t>2024年夏邑县胡桥乡村组道路建设项目</t>
  </si>
  <si>
    <t>新修标准砼C25水泥路2110米*4.0米*0.18米；350米*4.5米*0.18米。路基础为厚18厘米5.5%水泥冷再生垫层。</t>
  </si>
  <si>
    <t>胡庄、丁王集、姜楼</t>
  </si>
  <si>
    <t>新修道路2460米，解决村民行路难问题及农副产品运输，改善村内环境，居民出行平均缩短时间≥0.1小时，使村民受益10年以上。</t>
  </si>
  <si>
    <t>2024年夏邑县李集镇村组道路项目</t>
  </si>
  <si>
    <t>新修标准砼C25水泥路742米*4.0米*0.18米；2159米*3.5米*0.18米。路基础为厚18厘米5.5%水泥冷再生垫层。</t>
  </si>
  <si>
    <t>牌坊庄、张老家、尹营、前司集、李东、曹楼</t>
  </si>
  <si>
    <t>新修道路2901米，解决村民行路难问题及农副产品运输，改善村内环境，居民出行平均缩短时间≥0.1小时，使村民受益10年以上。</t>
  </si>
  <si>
    <t>2024年夏邑县刘店集乡村组道路项目</t>
  </si>
  <si>
    <t>新修标准砼C25水泥路976米*3.5米*0.18米，1270米*4.0米*0.18米；路基础为厚18厘米5.5%水泥冷再生垫层；300米*5.0米*0.05米，热沥青下封层、5cm厚AC-13细粒式沥青混凝土覆面.</t>
  </si>
  <si>
    <t>刘店集乡</t>
  </si>
  <si>
    <t>刘双楼村、
欧楼村、洪庄村、顾楼村、徐马庄村</t>
  </si>
  <si>
    <t>夏邑县乡村振兴局、刘店集乡人民政府</t>
  </si>
  <si>
    <t>新修道路2546米，解决村民行路难问题及农副产品运输，改善村内环境，居民出行平均缩短时间≥0.1小时，使村民受益10年以上。</t>
  </si>
  <si>
    <t>2024年夏邑县马头镇村组道路项目</t>
  </si>
  <si>
    <t>新修标准砼C25水泥路300*3.5米*0.18米，2200米*4.0米*0.18米；路基础为厚18厘米5.5%水泥冷再生垫层</t>
  </si>
  <si>
    <t>南刘楼、董楼、马庄</t>
  </si>
  <si>
    <t>新修道路2500米，解决村民行路难问题及农副产品运输，改善村内环境，居民出行平均缩短时间≥0.1小时，使村民受益10年以上。</t>
  </si>
  <si>
    <t>2024年王集乡村组道路项目</t>
  </si>
  <si>
    <t>新修标准砼C25水泥路2860米*3.5米*0.18米，路基础为厚18厘米5.5%水泥冷再生垫层。</t>
  </si>
  <si>
    <t>彭井村、新庄村、集东村、樊楼村
、鹿阁村</t>
  </si>
  <si>
    <t>新修道路2860米，解决村民行路难问题及农副产品运输，改善村内环境，居民出行平均缩短时间≥0.1小时，使村民受益10年以上。</t>
  </si>
  <si>
    <t>2024年业庙乡村组道路项目</t>
  </si>
  <si>
    <t>新修标准砼C25水泥路380米*4.0米*0.18米；2670米*3.5米*0.18米。路基础为厚18厘米5.5%水泥冷再生垫层。</t>
  </si>
  <si>
    <t>张楼村、徐楼村、郭大楼村、刘庄村、蔡老家村、卢庄村、伊王庄村</t>
  </si>
  <si>
    <t>新修道路3050米，解决村民行路难问题及农副产品运输，改善村内环境，居民出行平均缩短时间≥0.1小时，使村民受益10年以上。</t>
  </si>
  <si>
    <t>2024年夏邑县北岭镇村组道路项目</t>
  </si>
  <si>
    <t>新修标准砼C25水泥路3800米*4.0米*0.18米。路基础为厚18厘米5.5%水泥冷再生垫层。</t>
  </si>
  <si>
    <t>王河、谭楼、任楼</t>
  </si>
  <si>
    <t>新修道路3800米，解决村民行路难问题及农副产品运输，改善村内环境，居民出行平均缩短时间≥0.1小时，使村民受益10年以上。</t>
  </si>
  <si>
    <t>2024年夏邑县郭庄农贸区村组道路项目</t>
  </si>
  <si>
    <t>新修标准砼C25水泥路2300米*4.0米*0.18米；400米*3.5米*0.18米。路基础为厚18厘米5.5%水泥冷再生垫层。</t>
  </si>
  <si>
    <t>郭庄村、张集</t>
  </si>
  <si>
    <t>新修道路2700米，解决村民行路难问题及农副产品运输，改善村内环境，居民出行平均缩短时间≥0.1小时，使村民受益10年以上。</t>
  </si>
  <si>
    <t>新修</t>
  </si>
  <si>
    <t>2024年夏邑县何营乡村组道路项目</t>
  </si>
  <si>
    <t>新修850米*6.0米*0.05米、1300米*4.0米*0.05米，热沥青下封层、5cm厚AC-13细粒式沥青混凝土覆面。</t>
  </si>
  <si>
    <t>杨井村、前刘村</t>
  </si>
  <si>
    <t>新修道路2150米，解决村民行路难问题及农副产品运输，改善村内环境，居民出行平均缩短时间≥0.1小时，使村民受益10年以上。</t>
  </si>
  <si>
    <t>2024年夏邑县火店镇村组道路项目</t>
  </si>
  <si>
    <t>新修标准砼C25水泥路2400米*4.0米*0.18米；615米*3.5米*0.18米。路基础为厚18厘米5.5%水泥冷再生垫层。</t>
  </si>
  <si>
    <t>屈庄村、余庄村、李店村、孙庄村、邵长庄村、陈厂村</t>
  </si>
  <si>
    <t>新修道路3015米，解决村民行路难问题及农副产品运输，改善村内环境，居民出行平均缩短时间≥0.1小时，使村民受益10年以上。</t>
  </si>
  <si>
    <t>2024年夏邑县罗庄镇村组道路项目</t>
  </si>
  <si>
    <t>新修标准砼C25水泥路2975米*4.0米*0.18米；770米*3.5米*0.18米。路基础为厚18厘米5.5%水泥冷再生垫层。</t>
  </si>
  <si>
    <t>田庄村、罗西村、何岗楼村、何寨村、刘古同村</t>
  </si>
  <si>
    <t>新修道路3745米，解决村民行路难问题及农副产品运输，改善村内环境，居民出行平均缩短时间≥0.1小时，使村民受益10年以上。</t>
  </si>
  <si>
    <t>2024年歧河乡村组道路项目</t>
  </si>
  <si>
    <t>新修标准砼C25水泥路2000米*4.0米*0.18米，路基础为厚18厘米5.5%水泥冷再生垫层；1500米*4.0米*0.05米，热沥青下封层、5cm厚AC-13细粒式沥青混凝土覆面。</t>
  </si>
  <si>
    <t>后随楼、青铜寺</t>
  </si>
  <si>
    <t>新修道路3500米，解决村民行路难问题及农副产品运输，改善村内环境，居民出行平均缩短时间≥0.1小时，使村民受益10年以上。</t>
  </si>
  <si>
    <t>2024年夏邑县曹集乡村组道路项目</t>
  </si>
  <si>
    <t>新修标准砼C25水泥路1920米*4.0米*0.18米，路基础为厚18厘米5.5%水泥冷再生垫层；1145米*4.0米*0.05米，热沥青下封层、5cm厚AC-13细粒式沥青混凝土覆面。</t>
  </si>
  <si>
    <t>金楼村、刘营村、马庄村</t>
  </si>
  <si>
    <t>新修道路3065米，解决村民行路难问题及农副产品运输，改善村内环境，居民出行平均缩短时间≥0.1小时，使村民受益10年以上。</t>
  </si>
  <si>
    <t>2024年夏邑县中峰乡村组道路项目</t>
  </si>
  <si>
    <t>新修标准砼C25水泥路2330米*4.0米*0.18米；548米*3.5米*0.18米。路基础为厚18厘米5.5%水泥冷再生垫层。</t>
  </si>
  <si>
    <t>前秦楼、黄沟、王营、中峰、朱楼、吴楼、大常庄</t>
  </si>
  <si>
    <t>新修道路2878米，解决村民行路难问题及农副产品运输，改善村内环境，居民出行平均缩短时间≥0.1小时，使村民受益10年以上。</t>
  </si>
  <si>
    <t>2024年夏邑县太平镇村组道路项目</t>
  </si>
  <si>
    <t>新修标准砼C25水泥路1800米*4.0米*0.18米；820米*3.5米*0.18米。路基础为厚18厘米5.5%水泥冷再生垫层。</t>
  </si>
  <si>
    <t>东赵庄、李克彦、牛楼、刘楼</t>
  </si>
  <si>
    <t>新修道路2620米，解决村民行路难问题及农副产品运输，改善村内环境，居民出行平均缩短时间≥0.1小时，使村民受益10年以上。</t>
  </si>
  <si>
    <t>2024年夏邑县郭店镇村组道路项目</t>
  </si>
  <si>
    <t>新建标准砼C25水泥路2250米*5米*0.18米，路基础为厚18厘米5.5%水泥冷再生垫层。</t>
  </si>
  <si>
    <t>骆天庙、赵河</t>
  </si>
  <si>
    <t>新修道路2250米，解决村民行路难问题及农副产品运输，改善村内环境，居民出行平均缩短时间≥0.1小时，使村民受益10年以上。</t>
  </si>
  <si>
    <t>2024年夏邑县骆集村组道路项目</t>
  </si>
  <si>
    <t>新修标准砼C25水泥路2347米*4.0米*0.18米；300米*3.5米*0.18米。路基础为厚18厘米5.5%水泥冷再生垫层。</t>
  </si>
  <si>
    <t>小彭楼村、荆庄村、谭洼村、贾菜园村、骆北村</t>
  </si>
  <si>
    <t>2024年夏邑县会亭镇村组道路项目</t>
  </si>
  <si>
    <t>新修标准砼C25水泥路1850米*3.5米*0.18米，830米*4.0米*0.18米；路基础为厚18厘米5.5%水泥冷再生垫层；500米*4.0米*0.05米，热沥青下封层、5cm厚AC-13细粒式沥青混凝土覆面.</t>
  </si>
  <si>
    <t>刘齐炉村、郭吕庄村、莲花台村、韩张桥村、丁庄村</t>
  </si>
  <si>
    <t>新修道路3180米，解决村民行路难问题及农副产品运输，改善村内环境，居民出行平均缩短时间≥0.1小时，使村民受益10年以上。</t>
  </si>
  <si>
    <t>2024年夏邑县桑堌乡村村组道路项目</t>
  </si>
  <si>
    <t>新修标准砼C25水泥路760米*3.5米*0.18米，路基础为厚18厘米5.5%水泥冷再生垫层；1854米*6.5米*0.05米，热沥青下封层、5cm厚AC-13细粒式沥青混凝土覆面。</t>
  </si>
  <si>
    <t>吕岗楼、郭阁、杨庄</t>
  </si>
  <si>
    <t>新修道路2614米，解决村民行路难问题及农副产品运输，改善村内环境，居民出行平均缩短时间≥0.1小时，使村民受益10年以上。</t>
  </si>
  <si>
    <t>2024年夏邑县杨集镇村组道路项目</t>
  </si>
  <si>
    <t>新修标准砼C25水泥路3230米*3.5米*0.18米。路基础为厚18厘米5.5%水泥冷再生垫层。</t>
  </si>
  <si>
    <t>杨楼村、李庄、全楼、王口、陈桥</t>
  </si>
  <si>
    <t>新修道路3230米，解决村民行路难问题及农副产品运输，改善村内环境，居民出行平均缩短时间≥0.1小时，使村民受益10年以上。</t>
  </si>
  <si>
    <t>2024年夏邑县车站镇村组道路项目</t>
  </si>
  <si>
    <t>新修标准砼C25水泥路2000米*4.0米*0.18米；600米*3.5米*0.18米。路基础为厚18厘米5.5%水泥冷再生垫层。</t>
  </si>
  <si>
    <t>秦楼、秦集</t>
  </si>
  <si>
    <t>新修道路2600米，解决村民行路难问题及农副产品运输，改善村内环境，居民出行平均缩短时间≥0.1小时，使村民受益10年以上。</t>
  </si>
  <si>
    <t>2024年夏邑县会亭镇花园村少数民族村村组道路项目</t>
  </si>
  <si>
    <t>新建标准砼C25水泥路625米*4米*0.18米，路基础为厚18厘米5.5%水泥冷再生垫层。</t>
  </si>
  <si>
    <t>花园村</t>
  </si>
  <si>
    <t>新修道路625米，解决村民行路难问题及农副产品运输，改善村内环境，居民出行平均缩短时间≥0.1小时，使村民受益10年以上。</t>
  </si>
  <si>
    <t>2、农村卫生厕所改造（户用、公共厕所）</t>
  </si>
  <si>
    <t>2024年夏邑县业庙乡八里村新建公厕项目（含市派第一书记项目资金）</t>
  </si>
  <si>
    <t>新建100平方米公厕1座</t>
  </si>
  <si>
    <t>八里村</t>
  </si>
  <si>
    <t>新建公厕100平方米。项目实施后可改善村民的如厕条件，改善该村村民的居住环境。</t>
  </si>
  <si>
    <t>项目实施后可改善村民的如厕条件，改善该村村民的居住环境。</t>
  </si>
  <si>
    <t>2024年夏邑县会亭镇新建公厕项目（含市派第一书记项目资金）</t>
  </si>
  <si>
    <t>新建100平方米公厕2座</t>
  </si>
  <si>
    <t>莲花台、刘齐炉</t>
  </si>
  <si>
    <t>新建公厕200平方米。项目实施后可改善村民的如厕条件，改善该村村民的居住环境。</t>
  </si>
  <si>
    <t>3、农村污水治理</t>
  </si>
  <si>
    <t>2024年夏邑县何营乡高台子王庄村农村污水治理项目（含省派第一书记项目）</t>
  </si>
  <si>
    <t>开挖疏浚现有淤积坑塘面积4000平方米</t>
  </si>
  <si>
    <t>高台子王庄村</t>
  </si>
  <si>
    <r>
      <rPr>
        <sz val="10"/>
        <rFont val="宋体"/>
        <charset val="134"/>
        <scheme val="minor"/>
      </rPr>
      <t>项目实施后，</t>
    </r>
    <r>
      <rPr>
        <sz val="8"/>
        <rFont val="Calibri"/>
        <charset val="134"/>
      </rPr>
      <t>①</t>
    </r>
    <r>
      <rPr>
        <sz val="9"/>
        <rFont val="宋体"/>
        <charset val="134"/>
        <scheme val="minor"/>
      </rPr>
      <t>改善项目村的村容村貌提升，提高1500名村民的居住环境，改善村民的出行条件。</t>
    </r>
    <r>
      <rPr>
        <sz val="8"/>
        <rFont val="Calibri"/>
        <charset val="134"/>
      </rPr>
      <t>②</t>
    </r>
    <r>
      <rPr>
        <sz val="10"/>
        <rFont val="宋体"/>
        <charset val="134"/>
        <scheme val="minor"/>
      </rPr>
      <t>项目实施村民满意度在95%以上。</t>
    </r>
  </si>
  <si>
    <t>项目实施后可改善村民的出行条件，改善该村村民的行路难问题</t>
  </si>
  <si>
    <t>2024年夏邑县业庙乡卢庄村农村污水治理项目</t>
  </si>
  <si>
    <t>整治坑塘15亩，安装水泥护栏560米，硬化900平方米。</t>
  </si>
  <si>
    <t>卢庄村</t>
  </si>
  <si>
    <t>项目实施后，①改善项目村的村容村貌提升，提高1500名村民的居住环境，改善村民的出行条件。②项目实施村民满意度在95%以上。</t>
  </si>
  <si>
    <t>2024年夏邑县歧河乡蔡河村农村污水治理项目</t>
  </si>
  <si>
    <t>砖砌式下水道500米</t>
  </si>
  <si>
    <t>蔡河村</t>
  </si>
  <si>
    <t>项目实施后，①改善项目村的村容村貌提升，提高1000名村民的居住环境，改善村民的出行条件。②项目实施村民满意度在95%以上。</t>
  </si>
  <si>
    <t>2024年夏邑县歧河乡响铃寺村农村污水治理项目</t>
  </si>
  <si>
    <t>坑塘清淤6165立方米，清除陈旧垃圾，护坡2516平方米，透水砖铺装1613平方米；建设水泥围栏872米。</t>
  </si>
  <si>
    <t>响铃寺村</t>
  </si>
  <si>
    <t>项目实施后，①改善项目村的村容村貌提升，提高2800名村民的居住环境，改善村民的出行条件。②项目实施村民满意度在95%以上。</t>
  </si>
  <si>
    <t>4、村容村貌提升</t>
  </si>
  <si>
    <t>2024年夏邑县火店镇张土地庙村村容村貌提升项目（市派第一书记资金项目）</t>
  </si>
  <si>
    <t>新修标准砼C25水泥路300米*3.0米*0.18米，路基础为厚18厘米5.5%水泥冷再生垫层。坑塘护栏200米</t>
  </si>
  <si>
    <t>张土帝庙村</t>
  </si>
  <si>
    <t>项目实施后，改善该村村民的居住环境，提高村民的身体素质。</t>
  </si>
  <si>
    <t>四、巩固三保障成果</t>
  </si>
  <si>
    <t>1、农村危房改造等农房改造</t>
  </si>
  <si>
    <t>巩固三保障成果</t>
  </si>
  <si>
    <t>2024年夏邑县危房改造项目</t>
  </si>
  <si>
    <t>低收入户危房改造324户（其中新建176户D级户、维修148户C级户），每户新建标准控制在16000元以内，维修户每户标准控制在8000元以内</t>
  </si>
  <si>
    <t>每户新建标准控制在16000元以内，维修户每户标准控制在8000元以内</t>
  </si>
  <si>
    <t>农村危房改造等农房改造</t>
  </si>
  <si>
    <t>项目村</t>
  </si>
  <si>
    <t>夏邑县危改办</t>
  </si>
  <si>
    <t>改造农村低收入人员危房324户，解决低收入人群住房安全，确保其住房安全有保障，从根本上摆脱存在安全隐患的居住环境，改善生活质量，实现农村危房改造政策落实全覆盖。改造资金打入低收入人群一卡通账户。</t>
  </si>
  <si>
    <t>改善500户底收入户住房条件，保障贫困户居住安全，脱贫户满意度≥98%</t>
  </si>
  <si>
    <t>2、享受"雨露计划"职业教育补助</t>
  </si>
  <si>
    <t>夏邑县2024年享受春季“雨露计划”职业教育补贴项目</t>
  </si>
  <si>
    <t>1160名脱贫户享受雨露计划补贴</t>
  </si>
  <si>
    <t>每人补助1500元</t>
  </si>
  <si>
    <t>享受"雨露计划"职业教育补助</t>
  </si>
  <si>
    <t>夏邑县乡村振兴局</t>
  </si>
  <si>
    <t>组织乡村青年劳动力进行职业教育培训，使之掌握职业技术，提高务工技能，实现一人就业，一家稳定增加收益，培训专业技能人才，脱贫群众掌握1项务工技能，提高务工收入。</t>
  </si>
  <si>
    <t>培训专业技能人才，为脱贫户村民掌握一项务工技能，提高打工收。</t>
  </si>
  <si>
    <t>夏邑县2024年享受秋季“雨露计划”职业教育补贴项目</t>
  </si>
  <si>
    <t>五、项目管理费</t>
  </si>
  <si>
    <t>项目管理费</t>
  </si>
  <si>
    <t>2024年夏邑县项目村水泥路及产业监理项目</t>
  </si>
  <si>
    <t>对24个乡镇项目村工程类项目的施工进行施工、质量监督，产业项目施工进行监理。</t>
  </si>
  <si>
    <t>项目资金的1%</t>
  </si>
  <si>
    <t>24乡镇</t>
  </si>
  <si>
    <t>对24个乡镇项目村215公里水泥路的施工进行施工、质量监督，产业项目施工进行监理。</t>
  </si>
  <si>
    <t>监督水泥路、产业项目施工过程，确保施工质量，延长水泥路、产业设施使用寿命.。</t>
  </si>
  <si>
    <t>2024年度项目村勘测费用</t>
  </si>
  <si>
    <t>对24个乡镇计划实施的项目由第三方测绘公司进行项目建设用地现场测绘，以确定项目用地的合法性。</t>
  </si>
  <si>
    <t>对项目村项目进行勘测等前期工作费用，确保项目立项准确、可实施性强。</t>
  </si>
  <si>
    <t>对项目村项目进行勘测工作费用，确保项目立项准确、可实施性强。确保项目实施的工程质量及使用年限。</t>
  </si>
  <si>
    <t>2024年度项目村设计、可研编制费用</t>
  </si>
  <si>
    <t>对24乡镇计划实施的项目编制可行性研究报告</t>
  </si>
  <si>
    <t>对项目村项目进行设计、可研、预算等前期工作费用，确保项目立项准确、可实施性强。</t>
  </si>
  <si>
    <t>对项目村项目进行设计、可研、预算等前期工作费用，确保项目立项准确、可实施性强。确保项目实施的工程质量及使用年限。</t>
  </si>
  <si>
    <r>
      <rPr>
        <u/>
        <sz val="18"/>
        <rFont val="方正小标宋简体"/>
        <charset val="134"/>
      </rPr>
      <t xml:space="preserve">     夏邑      </t>
    </r>
    <r>
      <rPr>
        <sz val="18"/>
        <rFont val="方正小标宋简体"/>
        <charset val="134"/>
      </rPr>
      <t>县（市、区）</t>
    </r>
    <r>
      <rPr>
        <u/>
        <sz val="18"/>
        <rFont val="方正小标宋简体"/>
        <charset val="134"/>
      </rPr>
      <t>2024</t>
    </r>
    <r>
      <rPr>
        <sz val="18"/>
        <rFont val="方正小标宋简体"/>
        <charset val="134"/>
      </rPr>
      <t>年县级巩固拓展脱贫攻坚成果和乡村振兴项目库汇总表</t>
    </r>
  </si>
  <si>
    <t>数据上报时间：2023年12月4日</t>
  </si>
  <si>
    <t>项目类型</t>
  </si>
  <si>
    <t>二级项目类型</t>
  </si>
  <si>
    <t>项目子类型</t>
  </si>
  <si>
    <t>项目个数</t>
  </si>
  <si>
    <t>资金规模（万元）</t>
  </si>
  <si>
    <t>生产项目</t>
  </si>
  <si>
    <t>种植业基地</t>
  </si>
  <si>
    <t>养殖业基地</t>
  </si>
  <si>
    <t>水产养殖业发展</t>
  </si>
  <si>
    <t>林草基地建设</t>
  </si>
  <si>
    <t>休闲农业与乡村旅游</t>
  </si>
  <si>
    <t>光伏电站建设</t>
  </si>
  <si>
    <t>扶贫车间（特色手工基地）建设</t>
  </si>
  <si>
    <t>加工流通项目</t>
  </si>
  <si>
    <t>农产品仓储保鲜冷链基础设施建设</t>
  </si>
  <si>
    <t>产地初加工和精深加工</t>
  </si>
  <si>
    <t>市场建设和农村物流</t>
  </si>
  <si>
    <t>品牌打造和展销平台</t>
  </si>
  <si>
    <t>配套基础设施项目</t>
  </si>
  <si>
    <t>小型农田水利设施建设</t>
  </si>
  <si>
    <t>产业园（区）</t>
  </si>
  <si>
    <t>产业服务支撑项目</t>
  </si>
  <si>
    <t>智慧农业</t>
  </si>
  <si>
    <t>科技服务</t>
  </si>
  <si>
    <t>人才培养</t>
  </si>
  <si>
    <t>农业社会化服务</t>
  </si>
  <si>
    <t>高质量庭院经济</t>
  </si>
  <si>
    <t>庭院特色种植</t>
  </si>
  <si>
    <t>庭院特色养殖</t>
  </si>
  <si>
    <t>庭院特色手工</t>
  </si>
  <si>
    <t>庭院特色休闲旅游</t>
  </si>
  <si>
    <t>庭院生产生活服务</t>
  </si>
  <si>
    <t>新型农村集体经济</t>
  </si>
  <si>
    <t>金融保险配套项目</t>
  </si>
  <si>
    <t>小额贷款贴息</t>
  </si>
  <si>
    <t>小额信贷风险补偿金</t>
  </si>
  <si>
    <t>特色产业保险保费补助</t>
  </si>
  <si>
    <t>新型经营主体贷款贴息</t>
  </si>
  <si>
    <t>防贫保险（基金）</t>
  </si>
  <si>
    <t>其他</t>
  </si>
  <si>
    <t>务工补助</t>
  </si>
  <si>
    <t>交通费补助</t>
  </si>
  <si>
    <t>劳动奖补</t>
  </si>
  <si>
    <t>就业培训</t>
  </si>
  <si>
    <t>以工代训</t>
  </si>
  <si>
    <t>创业</t>
  </si>
  <si>
    <t>创业培训</t>
  </si>
  <si>
    <t>乡村工匠</t>
  </si>
  <si>
    <t>乡村工匠培育培训</t>
  </si>
  <si>
    <t>乡村工匠大师工作室</t>
  </si>
  <si>
    <t>乡村工匠传习所</t>
  </si>
  <si>
    <t>公益性岗位</t>
  </si>
  <si>
    <t>农村基础设施</t>
  </si>
  <si>
    <t>村庄规划编制（含修编）</t>
  </si>
  <si>
    <t>农村道路建设（通村、通户路）</t>
  </si>
  <si>
    <t>产业路、资源路、旅游路建设</t>
  </si>
  <si>
    <t>农村供水保障设施建设</t>
  </si>
  <si>
    <t>农村电网建设（通生产、生活用电、提高综合电压和供电可靠性）</t>
  </si>
  <si>
    <t>数字乡村建设（信息通信基础设施建设、数字化、智能化建设等）</t>
  </si>
  <si>
    <t>农村清洁能源设施建设（燃气、户用光伏、风电、水电、农村生物质能源、北方地区清洁取暖等）</t>
  </si>
  <si>
    <t>农业农村基础设施中长期贷款贴息</t>
  </si>
  <si>
    <t>人居环境整治</t>
  </si>
  <si>
    <t>农村卫生厕所改造（户用、公共厕所）</t>
  </si>
  <si>
    <t>农村污水治理</t>
  </si>
  <si>
    <t>农村垃圾治理</t>
  </si>
  <si>
    <t>村容村貌提升</t>
  </si>
  <si>
    <t>农村公共服务</t>
  </si>
  <si>
    <t>学校建设或改造（含幼儿园）</t>
  </si>
  <si>
    <t>村卫生室标准化建设</t>
  </si>
  <si>
    <t>农村养老设施建设（养老院、幸福院、日间照料中心等）</t>
  </si>
  <si>
    <t>农村公益性殡葬设施建设</t>
  </si>
  <si>
    <t>开展县乡村公共服务一体化示范创建</t>
  </si>
  <si>
    <t>其他（便民综合服务设施、文化活动广场、体育设施、村级客运站、公共照明设施等）</t>
  </si>
  <si>
    <t>易地搬迁后扶</t>
  </si>
  <si>
    <t>公共服务岗位</t>
  </si>
  <si>
    <t>“一站式”社区综合服务设施建设</t>
  </si>
  <si>
    <t>易地扶贫搬迁贷款债劵贴息补助</t>
  </si>
  <si>
    <t>住房</t>
  </si>
  <si>
    <t>教育</t>
  </si>
  <si>
    <t>参与"学前学会普通话"行动</t>
  </si>
  <si>
    <t>其他教育类项目</t>
  </si>
  <si>
    <t>健康</t>
  </si>
  <si>
    <t>参加城乡居民基本医疗保险</t>
  </si>
  <si>
    <t>参加大病保险</t>
  </si>
  <si>
    <t>参加意外保险</t>
  </si>
  <si>
    <t>参加其他补充医疗保险</t>
  </si>
  <si>
    <t>接受医疗救助</t>
  </si>
  <si>
    <t>接受大病、慢性病(地方病)救治</t>
  </si>
  <si>
    <t>综合保障</t>
  </si>
  <si>
    <t>享受农村居民最低生活保障</t>
  </si>
  <si>
    <t>参加城乡居民基本养老保险</t>
  </si>
  <si>
    <t>享受特困人员救助供养</t>
  </si>
  <si>
    <t>接受留守关爱服务</t>
  </si>
  <si>
    <t>接受临时救助</t>
  </si>
  <si>
    <t>乡村治理和精神文明建设</t>
  </si>
  <si>
    <t>乡村治理</t>
  </si>
  <si>
    <t>开展乡村治理示范创建</t>
  </si>
  <si>
    <t>推进“积分制”“清单式”等管理方式</t>
  </si>
  <si>
    <t>农村精神文明建设</t>
  </si>
  <si>
    <t>培养“四有”新时代农民</t>
  </si>
  <si>
    <t>移风易俗改革示范县（乡、村）</t>
  </si>
  <si>
    <t>科技文化卫生“三下乡”</t>
  </si>
  <si>
    <t>农村文化项目</t>
  </si>
  <si>
    <t>少数民族特色村寨建设项目</t>
  </si>
  <si>
    <t>困难群众饮用低氟茶</t>
  </si>
  <si>
    <t>……</t>
  </si>
  <si>
    <t>合   计</t>
  </si>
</sst>
</file>

<file path=xl/styles.xml><?xml version="1.0" encoding="utf-8"?>
<styleSheet xmlns="http://schemas.openxmlformats.org/spreadsheetml/2006/main" xmlns:mc="http://schemas.openxmlformats.org/markup-compatibility/2006" xmlns:xr9="http://schemas.microsoft.com/office/spreadsheetml/2016/revision9" mc:Ignorable="xr9">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0_ "/>
  </numFmts>
  <fonts count="44">
    <font>
      <sz val="11"/>
      <color theme="1"/>
      <name val="宋体"/>
      <charset val="134"/>
      <scheme val="minor"/>
    </font>
    <font>
      <u/>
      <sz val="18"/>
      <name val="方正小标宋简体"/>
      <charset val="134"/>
    </font>
    <font>
      <sz val="18"/>
      <name val="方正小标宋简体"/>
      <charset val="134"/>
    </font>
    <font>
      <sz val="14"/>
      <name val="仿宋"/>
      <charset val="134"/>
    </font>
    <font>
      <b/>
      <sz val="12"/>
      <name val="宋体"/>
      <charset val="134"/>
      <scheme val="minor"/>
    </font>
    <font>
      <b/>
      <sz val="12"/>
      <name val="宋体"/>
      <charset val="1"/>
      <scheme val="minor"/>
    </font>
    <font>
      <b/>
      <sz val="12"/>
      <name val="宋体"/>
      <charset val="134"/>
    </font>
    <font>
      <sz val="12"/>
      <name val="宋体"/>
      <charset val="134"/>
      <scheme val="minor"/>
    </font>
    <font>
      <sz val="12"/>
      <name val="宋体"/>
      <charset val="1"/>
      <scheme val="minor"/>
    </font>
    <font>
      <sz val="12"/>
      <name val="宋体"/>
      <charset val="134"/>
    </font>
    <font>
      <sz val="9"/>
      <name val="宋体"/>
      <charset val="134"/>
      <scheme val="minor"/>
    </font>
    <font>
      <sz val="11"/>
      <name val="宋体"/>
      <charset val="134"/>
      <scheme val="minor"/>
    </font>
    <font>
      <sz val="10"/>
      <name val="宋体"/>
      <charset val="134"/>
      <scheme val="minor"/>
    </font>
    <font>
      <b/>
      <sz val="20"/>
      <name val="宋体"/>
      <charset val="134"/>
      <scheme val="minor"/>
    </font>
    <font>
      <sz val="10"/>
      <name val="黑体"/>
      <charset val="134"/>
    </font>
    <font>
      <sz val="9"/>
      <name val="黑体"/>
      <charset val="134"/>
    </font>
    <font>
      <b/>
      <sz val="10"/>
      <name val="宋体"/>
      <charset val="134"/>
      <scheme val="minor"/>
    </font>
    <font>
      <sz val="9"/>
      <name val="宋体"/>
      <charset val="134"/>
    </font>
    <font>
      <b/>
      <sz val="10"/>
      <name val="宋体"/>
      <charset val="134"/>
    </font>
    <font>
      <sz val="10"/>
      <name val="宋体"/>
      <charset val="134"/>
    </font>
    <font>
      <sz val="10"/>
      <name val="宋体"/>
      <charset val="0"/>
      <scheme val="minor"/>
    </font>
    <font>
      <sz val="10"/>
      <name val="Courier New"/>
      <charset val="134"/>
    </font>
    <font>
      <b/>
      <sz val="10"/>
      <name val="黑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indexed="8"/>
      <name val="宋体"/>
      <charset val="134"/>
    </font>
    <font>
      <sz val="8"/>
      <name val="Calibri"/>
      <charset val="134"/>
    </font>
  </fonts>
  <fills count="34">
    <fill>
      <patternFill patternType="none"/>
    </fill>
    <fill>
      <patternFill patternType="gray125"/>
    </fill>
    <fill>
      <patternFill patternType="solid">
        <fgColor theme="6" tint="0.8"/>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0"/>
      </left>
      <right style="thin">
        <color indexed="0"/>
      </right>
      <top style="thin">
        <color indexed="0"/>
      </top>
      <bottom style="thin">
        <color indexed="0"/>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0" fillId="3" borderId="8" applyNumberFormat="0" applyFont="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0" borderId="9" applyNumberFormat="0" applyFill="0" applyAlignment="0" applyProtection="0">
      <alignment vertical="center"/>
    </xf>
    <xf numFmtId="0" fontId="29" fillId="0" borderId="9" applyNumberFormat="0" applyFill="0" applyAlignment="0" applyProtection="0">
      <alignment vertical="center"/>
    </xf>
    <xf numFmtId="0" fontId="30" fillId="0" borderId="10" applyNumberFormat="0" applyFill="0" applyAlignment="0" applyProtection="0">
      <alignment vertical="center"/>
    </xf>
    <xf numFmtId="0" fontId="30" fillId="0" borderId="0" applyNumberFormat="0" applyFill="0" applyBorder="0" applyAlignment="0" applyProtection="0">
      <alignment vertical="center"/>
    </xf>
    <xf numFmtId="0" fontId="31" fillId="4" borderId="11" applyNumberFormat="0" applyAlignment="0" applyProtection="0">
      <alignment vertical="center"/>
    </xf>
    <xf numFmtId="0" fontId="32" fillId="5" borderId="12" applyNumberFormat="0" applyAlignment="0" applyProtection="0">
      <alignment vertical="center"/>
    </xf>
    <xf numFmtId="0" fontId="33" fillId="5" borderId="11" applyNumberFormat="0" applyAlignment="0" applyProtection="0">
      <alignment vertical="center"/>
    </xf>
    <xf numFmtId="0" fontId="34" fillId="6" borderId="13" applyNumberFormat="0" applyAlignment="0" applyProtection="0">
      <alignment vertical="center"/>
    </xf>
    <xf numFmtId="0" fontId="35" fillId="0" borderId="14" applyNumberFormat="0" applyFill="0" applyAlignment="0" applyProtection="0">
      <alignment vertical="center"/>
    </xf>
    <xf numFmtId="0" fontId="36" fillId="0" borderId="15" applyNumberFormat="0" applyFill="0" applyAlignment="0" applyProtection="0">
      <alignment vertical="center"/>
    </xf>
    <xf numFmtId="0" fontId="37" fillId="7" borderId="0" applyNumberFormat="0" applyBorder="0" applyAlignment="0" applyProtection="0">
      <alignment vertical="center"/>
    </xf>
    <xf numFmtId="0" fontId="38" fillId="8" borderId="0" applyNumberFormat="0" applyBorder="0" applyAlignment="0" applyProtection="0">
      <alignment vertical="center"/>
    </xf>
    <xf numFmtId="0" fontId="39" fillId="9" borderId="0" applyNumberFormat="0" applyBorder="0" applyAlignment="0" applyProtection="0">
      <alignment vertical="center"/>
    </xf>
    <xf numFmtId="0" fontId="40" fillId="10" borderId="0" applyNumberFormat="0" applyBorder="0" applyAlignment="0" applyProtection="0">
      <alignment vertical="center"/>
    </xf>
    <xf numFmtId="0" fontId="41" fillId="11" borderId="0" applyNumberFormat="0" applyBorder="0" applyAlignment="0" applyProtection="0">
      <alignment vertical="center"/>
    </xf>
    <xf numFmtId="0" fontId="41" fillId="12" borderId="0" applyNumberFormat="0" applyBorder="0" applyAlignment="0" applyProtection="0">
      <alignment vertical="center"/>
    </xf>
    <xf numFmtId="0" fontId="40" fillId="13" borderId="0" applyNumberFormat="0" applyBorder="0" applyAlignment="0" applyProtection="0">
      <alignment vertical="center"/>
    </xf>
    <xf numFmtId="0" fontId="40" fillId="14" borderId="0" applyNumberFormat="0" applyBorder="0" applyAlignment="0" applyProtection="0">
      <alignment vertical="center"/>
    </xf>
    <xf numFmtId="0" fontId="41" fillId="15" borderId="0" applyNumberFormat="0" applyBorder="0" applyAlignment="0" applyProtection="0">
      <alignment vertical="center"/>
    </xf>
    <xf numFmtId="0" fontId="41" fillId="16" borderId="0" applyNumberFormat="0" applyBorder="0" applyAlignment="0" applyProtection="0">
      <alignment vertical="center"/>
    </xf>
    <xf numFmtId="0" fontId="40" fillId="17" borderId="0" applyNumberFormat="0" applyBorder="0" applyAlignment="0" applyProtection="0">
      <alignment vertical="center"/>
    </xf>
    <xf numFmtId="0" fontId="40" fillId="18" borderId="0" applyNumberFormat="0" applyBorder="0" applyAlignment="0" applyProtection="0">
      <alignment vertical="center"/>
    </xf>
    <xf numFmtId="0" fontId="41" fillId="19" borderId="0" applyNumberFormat="0" applyBorder="0" applyAlignment="0" applyProtection="0">
      <alignment vertical="center"/>
    </xf>
    <xf numFmtId="0" fontId="41" fillId="20" borderId="0" applyNumberFormat="0" applyBorder="0" applyAlignment="0" applyProtection="0">
      <alignment vertical="center"/>
    </xf>
    <xf numFmtId="0" fontId="40" fillId="21" borderId="0" applyNumberFormat="0" applyBorder="0" applyAlignment="0" applyProtection="0">
      <alignment vertical="center"/>
    </xf>
    <xf numFmtId="0" fontId="40" fillId="22" borderId="0" applyNumberFormat="0" applyBorder="0" applyAlignment="0" applyProtection="0">
      <alignment vertical="center"/>
    </xf>
    <xf numFmtId="0" fontId="41" fillId="23" borderId="0" applyNumberFormat="0" applyBorder="0" applyAlignment="0" applyProtection="0">
      <alignment vertical="center"/>
    </xf>
    <xf numFmtId="0" fontId="41" fillId="24" borderId="0" applyNumberFormat="0" applyBorder="0" applyAlignment="0" applyProtection="0">
      <alignment vertical="center"/>
    </xf>
    <xf numFmtId="0" fontId="40" fillId="25" borderId="0" applyNumberFormat="0" applyBorder="0" applyAlignment="0" applyProtection="0">
      <alignment vertical="center"/>
    </xf>
    <xf numFmtId="0" fontId="40" fillId="26" borderId="0" applyNumberFormat="0" applyBorder="0" applyAlignment="0" applyProtection="0">
      <alignment vertical="center"/>
    </xf>
    <xf numFmtId="0" fontId="41" fillId="27" borderId="0" applyNumberFormat="0" applyBorder="0" applyAlignment="0" applyProtection="0">
      <alignment vertical="center"/>
    </xf>
    <xf numFmtId="0" fontId="41" fillId="28" borderId="0" applyNumberFormat="0" applyBorder="0" applyAlignment="0" applyProtection="0">
      <alignment vertical="center"/>
    </xf>
    <xf numFmtId="0" fontId="40" fillId="29" borderId="0" applyNumberFormat="0" applyBorder="0" applyAlignment="0" applyProtection="0">
      <alignment vertical="center"/>
    </xf>
    <xf numFmtId="0" fontId="40" fillId="30" borderId="0" applyNumberFormat="0" applyBorder="0" applyAlignment="0" applyProtection="0">
      <alignment vertical="center"/>
    </xf>
    <xf numFmtId="0" fontId="41" fillId="31" borderId="0" applyNumberFormat="0" applyBorder="0" applyAlignment="0" applyProtection="0">
      <alignment vertical="center"/>
    </xf>
    <xf numFmtId="0" fontId="41" fillId="32" borderId="0" applyNumberFormat="0" applyBorder="0" applyAlignment="0" applyProtection="0">
      <alignment vertical="center"/>
    </xf>
    <xf numFmtId="0" fontId="40" fillId="33" borderId="0" applyNumberFormat="0" applyBorder="0" applyAlignment="0" applyProtection="0">
      <alignment vertical="center"/>
    </xf>
    <xf numFmtId="0" fontId="0" fillId="0" borderId="0">
      <alignment vertical="center"/>
    </xf>
    <xf numFmtId="0" fontId="42" fillId="0" borderId="0">
      <alignment vertical="center"/>
    </xf>
  </cellStyleXfs>
  <cellXfs count="83">
    <xf numFmtId="0" fontId="0" fillId="0" borderId="0" xfId="0">
      <alignment vertical="center"/>
    </xf>
    <xf numFmtId="0" fontId="1" fillId="0" borderId="0" xfId="0" applyFont="1" applyFill="1" applyAlignment="1">
      <alignment horizontal="center" vertical="center"/>
    </xf>
    <xf numFmtId="0" fontId="2" fillId="0" borderId="0" xfId="0" applyFont="1" applyFill="1" applyAlignment="1">
      <alignment horizontal="center" vertical="center"/>
    </xf>
    <xf numFmtId="0" fontId="2" fillId="0" borderId="0" xfId="0" applyFont="1" applyFill="1" applyAlignment="1">
      <alignment horizontal="center" vertical="center" wrapText="1"/>
    </xf>
    <xf numFmtId="0" fontId="3" fillId="0" borderId="0" xfId="0" applyFont="1" applyFill="1" applyAlignment="1">
      <alignment horizontal="right" vertical="center" wrapText="1"/>
    </xf>
    <xf numFmtId="0" fontId="4"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6" fillId="0" borderId="1" xfId="0" applyFont="1" applyFill="1" applyBorder="1" applyAlignment="1">
      <alignment vertical="center" wrapText="1"/>
    </xf>
    <xf numFmtId="0" fontId="7" fillId="0" borderId="1" xfId="0" applyFont="1" applyFill="1" applyBorder="1" applyAlignment="1">
      <alignment horizontal="center" vertical="center"/>
    </xf>
    <xf numFmtId="0" fontId="8"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8" fillId="0" borderId="2" xfId="0" applyFont="1" applyFill="1" applyBorder="1" applyAlignment="1">
      <alignment horizontal="center" vertical="center" wrapText="1"/>
    </xf>
    <xf numFmtId="0" fontId="7" fillId="0" borderId="1" xfId="0" applyFont="1" applyFill="1" applyBorder="1" applyAlignment="1">
      <alignment vertical="center" wrapText="1"/>
    </xf>
    <xf numFmtId="0" fontId="7" fillId="2" borderId="1" xfId="0" applyFont="1" applyFill="1" applyBorder="1" applyAlignment="1">
      <alignment horizontal="center" vertical="center" wrapText="1"/>
    </xf>
    <xf numFmtId="0" fontId="7" fillId="2" borderId="1" xfId="0" applyFont="1" applyFill="1" applyBorder="1" applyAlignment="1">
      <alignment horizontal="left" vertical="center" wrapText="1"/>
    </xf>
    <xf numFmtId="0" fontId="7" fillId="2" borderId="1" xfId="0" applyFont="1" applyFill="1" applyBorder="1" applyAlignment="1">
      <alignment horizontal="center" vertical="center"/>
    </xf>
    <xf numFmtId="0" fontId="7" fillId="0" borderId="2" xfId="0" applyFont="1" applyFill="1" applyBorder="1" applyAlignment="1">
      <alignment horizontal="left" vertical="center" wrapText="1"/>
    </xf>
    <xf numFmtId="0" fontId="7" fillId="0" borderId="3" xfId="0" applyFont="1" applyFill="1" applyBorder="1" applyAlignment="1">
      <alignment horizontal="left" vertical="center" wrapText="1"/>
    </xf>
    <xf numFmtId="0" fontId="8" fillId="0" borderId="4" xfId="0" applyFont="1" applyFill="1" applyBorder="1" applyAlignment="1">
      <alignment horizontal="center" vertical="center" wrapText="1"/>
    </xf>
    <xf numFmtId="0" fontId="8" fillId="0" borderId="4" xfId="0" applyFont="1" applyFill="1" applyBorder="1" applyAlignment="1">
      <alignment horizontal="left" vertical="center" wrapText="1"/>
    </xf>
    <xf numFmtId="0" fontId="8" fillId="0" borderId="3" xfId="0" applyFont="1" applyFill="1" applyBorder="1" applyAlignment="1">
      <alignment horizontal="left" vertical="center" wrapText="1"/>
    </xf>
    <xf numFmtId="0" fontId="9" fillId="0" borderId="1" xfId="0" applyFont="1" applyFill="1" applyBorder="1" applyAlignment="1">
      <alignment horizontal="left" vertical="center" wrapText="1"/>
    </xf>
    <xf numFmtId="0" fontId="8" fillId="0" borderId="1" xfId="0" applyFont="1" applyFill="1" applyBorder="1" applyAlignment="1">
      <alignment horizontal="left" vertical="center" wrapText="1"/>
    </xf>
    <xf numFmtId="0" fontId="7"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1" xfId="0" applyFont="1" applyFill="1" applyBorder="1" applyAlignment="1">
      <alignment vertical="center"/>
    </xf>
    <xf numFmtId="0" fontId="8" fillId="0" borderId="2" xfId="0" applyFont="1" applyFill="1" applyBorder="1" applyAlignment="1">
      <alignment horizontal="left" vertical="center" wrapText="1"/>
    </xf>
    <xf numFmtId="0" fontId="7" fillId="0" borderId="4" xfId="0" applyFont="1" applyFill="1" applyBorder="1" applyAlignment="1">
      <alignment horizontal="center" vertical="center" wrapText="1"/>
    </xf>
    <xf numFmtId="0" fontId="7" fillId="0" borderId="4" xfId="0" applyFont="1" applyFill="1" applyBorder="1" applyAlignment="1">
      <alignment horizontal="left" vertical="center" wrapText="1"/>
    </xf>
    <xf numFmtId="0" fontId="7" fillId="0" borderId="3"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7" fillId="0" borderId="4"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3" xfId="0" applyFont="1" applyFill="1" applyBorder="1" applyAlignment="1">
      <alignment horizontal="center" vertical="center"/>
    </xf>
    <xf numFmtId="0" fontId="0" fillId="0" borderId="1" xfId="0" applyBorder="1">
      <alignment vertical="center"/>
    </xf>
    <xf numFmtId="0" fontId="10" fillId="0" borderId="0" xfId="0" applyFont="1" applyFill="1" applyAlignment="1">
      <alignment horizontal="center" vertical="center" wrapText="1"/>
    </xf>
    <xf numFmtId="0" fontId="10" fillId="0" borderId="0" xfId="0" applyFont="1" applyFill="1" applyBorder="1" applyAlignment="1">
      <alignment horizontal="center" vertical="center" wrapText="1"/>
    </xf>
    <xf numFmtId="0" fontId="11" fillId="0" borderId="0" xfId="0" applyFont="1" applyFill="1">
      <alignment vertical="center"/>
    </xf>
    <xf numFmtId="0" fontId="10" fillId="0" borderId="0" xfId="0" applyFont="1" applyFill="1" applyAlignment="1">
      <alignment horizontal="left" vertical="center" wrapText="1"/>
    </xf>
    <xf numFmtId="0" fontId="12" fillId="0" borderId="0" xfId="0" applyFont="1" applyFill="1" applyAlignment="1">
      <alignment horizontal="center" vertical="center" wrapText="1"/>
    </xf>
    <xf numFmtId="0" fontId="13" fillId="0" borderId="0" xfId="0" applyFont="1" applyFill="1" applyAlignment="1">
      <alignment horizontal="center" vertical="center" wrapText="1"/>
    </xf>
    <xf numFmtId="0" fontId="13" fillId="0" borderId="0" xfId="0" applyFont="1" applyFill="1" applyAlignment="1">
      <alignment horizontal="left" vertical="center" wrapText="1"/>
    </xf>
    <xf numFmtId="0" fontId="14" fillId="0" borderId="4"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1" xfId="0" applyFont="1" applyFill="1" applyBorder="1" applyAlignment="1">
      <alignment horizontal="center" vertical="center" wrapText="1"/>
    </xf>
    <xf numFmtId="0" fontId="12" fillId="0" borderId="1" xfId="0" applyFont="1" applyFill="1" applyBorder="1" applyAlignment="1">
      <alignment horizontal="left" vertical="center" wrapText="1"/>
    </xf>
    <xf numFmtId="0" fontId="17" fillId="0" borderId="1"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176" fontId="12" fillId="0" borderId="1" xfId="0" applyNumberFormat="1" applyFont="1" applyFill="1" applyBorder="1" applyAlignment="1">
      <alignment horizontal="center" vertical="center" wrapText="1"/>
    </xf>
    <xf numFmtId="0" fontId="12" fillId="0" borderId="3"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21" fillId="0" borderId="7" xfId="0" applyFont="1" applyFill="1" applyBorder="1" applyAlignment="1">
      <alignment horizontal="left" vertical="center" wrapText="1"/>
    </xf>
    <xf numFmtId="0" fontId="19" fillId="0" borderId="1" xfId="0" applyFont="1" applyFill="1" applyBorder="1" applyAlignment="1">
      <alignment vertical="center" wrapText="1"/>
    </xf>
    <xf numFmtId="0" fontId="19" fillId="0" borderId="1" xfId="0" applyFont="1" applyFill="1" applyBorder="1" applyAlignment="1">
      <alignment horizontal="left" vertical="center" wrapText="1"/>
    </xf>
    <xf numFmtId="0" fontId="11" fillId="0" borderId="1" xfId="0" applyFont="1" applyFill="1" applyBorder="1" applyAlignment="1">
      <alignment horizontal="center" vertical="center"/>
    </xf>
    <xf numFmtId="0" fontId="12" fillId="0" borderId="1" xfId="0" applyNumberFormat="1" applyFont="1" applyFill="1" applyBorder="1" applyAlignment="1">
      <alignment horizontal="center" vertical="center" wrapText="1"/>
    </xf>
    <xf numFmtId="0" fontId="15" fillId="0" borderId="1" xfId="0" applyFont="1" applyFill="1" applyBorder="1" applyAlignment="1">
      <alignment vertical="center" wrapText="1"/>
    </xf>
    <xf numFmtId="0" fontId="10" fillId="0" borderId="3" xfId="0" applyFont="1" applyFill="1" applyBorder="1" applyAlignment="1">
      <alignment horizontal="center" vertical="center" wrapText="1"/>
    </xf>
    <xf numFmtId="57" fontId="17" fillId="0" borderId="1" xfId="0" applyNumberFormat="1" applyFont="1" applyFill="1" applyBorder="1" applyAlignment="1">
      <alignment horizontal="center" vertical="center" wrapText="1"/>
    </xf>
    <xf numFmtId="0" fontId="22" fillId="0" borderId="1" xfId="0" applyFont="1" applyFill="1" applyBorder="1" applyAlignment="1">
      <alignment horizontal="center" vertical="center" wrapText="1"/>
    </xf>
    <xf numFmtId="0" fontId="12" fillId="0" borderId="1" xfId="49" applyFont="1" applyFill="1" applyBorder="1" applyAlignment="1">
      <alignment horizontal="left" vertical="center" wrapText="1"/>
    </xf>
    <xf numFmtId="0" fontId="19" fillId="0" borderId="7" xfId="0" applyFont="1" applyFill="1" applyBorder="1" applyAlignment="1">
      <alignment horizontal="center" vertical="center"/>
    </xf>
    <xf numFmtId="0" fontId="18" fillId="0" borderId="1" xfId="0" applyFont="1" applyFill="1" applyBorder="1" applyAlignment="1">
      <alignment horizontal="left" vertical="center" wrapText="1"/>
    </xf>
    <xf numFmtId="0" fontId="10" fillId="0" borderId="1" xfId="0" applyFont="1" applyFill="1" applyBorder="1" applyAlignment="1">
      <alignment horizontal="left" vertical="center" wrapText="1"/>
    </xf>
    <xf numFmtId="0" fontId="17" fillId="0" borderId="1" xfId="0" applyFont="1" applyFill="1" applyBorder="1" applyAlignment="1">
      <alignment horizontal="left" vertical="center" wrapText="1"/>
    </xf>
    <xf numFmtId="0" fontId="19" fillId="0" borderId="1" xfId="0" applyNumberFormat="1" applyFont="1" applyFill="1" applyBorder="1" applyAlignment="1">
      <alignment horizontal="center" vertical="center" wrapText="1"/>
    </xf>
    <xf numFmtId="177" fontId="12" fillId="0" borderId="1" xfId="0" applyNumberFormat="1" applyFont="1" applyFill="1" applyBorder="1" applyAlignment="1">
      <alignment horizontal="center" vertical="center" wrapText="1"/>
    </xf>
    <xf numFmtId="0" fontId="12" fillId="0" borderId="1" xfId="49" applyFont="1" applyFill="1" applyBorder="1" applyAlignment="1">
      <alignment horizontal="center" vertical="center" wrapText="1"/>
    </xf>
    <xf numFmtId="0" fontId="19" fillId="0" borderId="1" xfId="0" applyFont="1" applyFill="1" applyBorder="1" applyAlignment="1">
      <alignment horizontal="center" vertical="center"/>
    </xf>
    <xf numFmtId="0" fontId="11" fillId="0" borderId="1" xfId="0" applyFont="1" applyFill="1" applyBorder="1">
      <alignment vertical="center"/>
    </xf>
    <xf numFmtId="0" fontId="10" fillId="0" borderId="1" xfId="50" applyFont="1" applyFill="1" applyBorder="1" applyAlignment="1">
      <alignment horizontal="center" vertical="center" wrapText="1"/>
    </xf>
    <xf numFmtId="57" fontId="17" fillId="0" borderId="0" xfId="0" applyNumberFormat="1" applyFont="1" applyFill="1" applyBorder="1" applyAlignment="1">
      <alignment horizontal="center" vertical="center" wrapText="1"/>
    </xf>
    <xf numFmtId="57" fontId="17" fillId="0" borderId="0" xfId="0" applyNumberFormat="1" applyFont="1" applyFill="1" applyAlignment="1">
      <alignment horizontal="center" vertical="center" wrapText="1"/>
    </xf>
    <xf numFmtId="57" fontId="17" fillId="0" borderId="1" xfId="0" applyNumberFormat="1" applyFont="1" applyFill="1" applyBorder="1" applyAlignment="1">
      <alignment horizontal="center" vertical="center"/>
    </xf>
  </cellXfs>
  <cellStyles count="51">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3" xfId="49"/>
    <cellStyle name="常规 2" xfId="50"/>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colors>
    <mruColors>
      <color rgb="00FF0000"/>
      <color rgb="0000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28"/>
  <sheetViews>
    <sheetView tabSelected="1" workbookViewId="0">
      <pane ySplit="5" topLeftCell="A107" activePane="bottomLeft" state="frozen"/>
      <selection/>
      <selection pane="bottomLeft" activeCell="A2" sqref="A2:P2"/>
    </sheetView>
  </sheetViews>
  <sheetFormatPr defaultColWidth="9" defaultRowHeight="39" customHeight="1"/>
  <cols>
    <col min="1" max="1" width="3.75" style="36" customWidth="1"/>
    <col min="2" max="2" width="5.25" style="36" customWidth="1"/>
    <col min="3" max="3" width="5" style="36" customWidth="1"/>
    <col min="4" max="4" width="9.75" style="39" customWidth="1"/>
    <col min="5" max="5" width="27.75" style="36" customWidth="1"/>
    <col min="6" max="6" width="11" style="36" customWidth="1"/>
    <col min="7" max="7" width="7.375" style="40" customWidth="1"/>
    <col min="8" max="8" width="9.25" style="36" customWidth="1"/>
    <col min="9" max="11" width="9" style="36" customWidth="1"/>
    <col min="12" max="13" width="8.25" style="36" customWidth="1"/>
    <col min="14" max="14" width="7.875" style="36" customWidth="1"/>
    <col min="15" max="15" width="31.875" style="36" customWidth="1"/>
    <col min="16" max="16" width="23.25" style="36" customWidth="1"/>
    <col min="17" max="17" width="9" style="37"/>
    <col min="18" max="16384" width="9" style="36"/>
  </cols>
  <sheetData>
    <row r="1" s="36" customFormat="1" customHeight="1" spans="1:17">
      <c r="A1" s="36" t="s">
        <v>0</v>
      </c>
      <c r="D1" s="39"/>
      <c r="G1" s="40"/>
      <c r="Q1" s="37"/>
    </row>
    <row r="2" s="36" customFormat="1" customHeight="1" spans="1:17">
      <c r="A2" s="41" t="s">
        <v>1</v>
      </c>
      <c r="B2" s="41"/>
      <c r="C2" s="41"/>
      <c r="D2" s="42"/>
      <c r="E2" s="41"/>
      <c r="F2" s="41"/>
      <c r="G2" s="41"/>
      <c r="H2" s="41"/>
      <c r="I2" s="41"/>
      <c r="J2" s="41"/>
      <c r="K2" s="41"/>
      <c r="L2" s="41"/>
      <c r="M2" s="41"/>
      <c r="N2" s="41"/>
      <c r="O2" s="41"/>
      <c r="P2" s="41"/>
      <c r="Q2" s="37"/>
    </row>
    <row r="3" s="36" customFormat="1" customHeight="1" spans="4:19">
      <c r="D3" s="39"/>
      <c r="G3" s="40"/>
      <c r="Q3" s="37"/>
      <c r="S3" s="36" t="s">
        <v>2</v>
      </c>
    </row>
    <row r="4" s="36" customFormat="1" customHeight="1" spans="1:20">
      <c r="A4" s="43" t="s">
        <v>3</v>
      </c>
      <c r="B4" s="43" t="s">
        <v>4</v>
      </c>
      <c r="C4" s="43" t="s">
        <v>5</v>
      </c>
      <c r="D4" s="43" t="s">
        <v>6</v>
      </c>
      <c r="E4" s="44" t="s">
        <v>7</v>
      </c>
      <c r="F4" s="43" t="s">
        <v>8</v>
      </c>
      <c r="G4" s="45" t="s">
        <v>9</v>
      </c>
      <c r="H4" s="46"/>
      <c r="I4" s="48" t="s">
        <v>10</v>
      </c>
      <c r="J4" s="48"/>
      <c r="K4" s="48"/>
      <c r="L4" s="48"/>
      <c r="M4" s="48"/>
      <c r="N4" s="43" t="s">
        <v>11</v>
      </c>
      <c r="O4" s="43" t="s">
        <v>12</v>
      </c>
      <c r="P4" s="43" t="s">
        <v>13</v>
      </c>
      <c r="Q4" s="48" t="s">
        <v>14</v>
      </c>
      <c r="R4" s="48"/>
      <c r="S4" s="48"/>
      <c r="T4" s="48"/>
    </row>
    <row r="5" s="36" customFormat="1" customHeight="1" spans="1:20">
      <c r="A5" s="47"/>
      <c r="B5" s="47"/>
      <c r="C5" s="47"/>
      <c r="D5" s="47"/>
      <c r="E5" s="44" t="s">
        <v>15</v>
      </c>
      <c r="F5" s="47"/>
      <c r="G5" s="48" t="s">
        <v>16</v>
      </c>
      <c r="H5" s="48" t="s">
        <v>17</v>
      </c>
      <c r="I5" s="48" t="s">
        <v>18</v>
      </c>
      <c r="J5" s="48" t="s">
        <v>19</v>
      </c>
      <c r="K5" s="48" t="s">
        <v>20</v>
      </c>
      <c r="L5" s="48" t="s">
        <v>21</v>
      </c>
      <c r="M5" s="48" t="s">
        <v>22</v>
      </c>
      <c r="N5" s="47"/>
      <c r="O5" s="47"/>
      <c r="P5" s="47"/>
      <c r="Q5" s="48" t="s">
        <v>23</v>
      </c>
      <c r="R5" s="48" t="s">
        <v>24</v>
      </c>
      <c r="S5" s="48" t="s">
        <v>25</v>
      </c>
      <c r="T5" s="65" t="s">
        <v>26</v>
      </c>
    </row>
    <row r="6" s="36" customFormat="1" customHeight="1" spans="1:20">
      <c r="A6" s="49"/>
      <c r="B6" s="49"/>
      <c r="C6" s="49"/>
      <c r="D6" s="50" t="s">
        <v>27</v>
      </c>
      <c r="E6" s="49"/>
      <c r="F6" s="49"/>
      <c r="G6" s="51"/>
      <c r="H6" s="49"/>
      <c r="I6" s="49"/>
      <c r="J6" s="49"/>
      <c r="K6" s="49"/>
      <c r="L6" s="49"/>
      <c r="M6" s="49"/>
      <c r="N6" s="49"/>
      <c r="O6" s="49"/>
      <c r="P6" s="49"/>
      <c r="Q6" s="66"/>
      <c r="R6" s="66"/>
      <c r="S6" s="66"/>
      <c r="T6" s="66"/>
    </row>
    <row r="7" s="36" customFormat="1" customHeight="1" spans="1:20">
      <c r="A7" s="49"/>
      <c r="B7" s="49"/>
      <c r="C7" s="49"/>
      <c r="D7" s="50" t="s">
        <v>28</v>
      </c>
      <c r="E7" s="49"/>
      <c r="F7" s="49"/>
      <c r="G7" s="51"/>
      <c r="H7" s="49"/>
      <c r="I7" s="49"/>
      <c r="J7" s="49"/>
      <c r="K7" s="49"/>
      <c r="L7" s="49"/>
      <c r="M7" s="49"/>
      <c r="N7" s="49"/>
      <c r="O7" s="49"/>
      <c r="P7" s="49"/>
      <c r="Q7" s="59"/>
      <c r="R7" s="59"/>
      <c r="S7" s="59"/>
      <c r="T7" s="59"/>
    </row>
    <row r="8" s="36" customFormat="1" customHeight="1" spans="1:20">
      <c r="A8" s="49">
        <v>1</v>
      </c>
      <c r="B8" s="49" t="s">
        <v>29</v>
      </c>
      <c r="C8" s="49" t="s">
        <v>30</v>
      </c>
      <c r="D8" s="52" t="s">
        <v>31</v>
      </c>
      <c r="E8" s="49" t="s">
        <v>32</v>
      </c>
      <c r="F8" s="53" t="s">
        <v>33</v>
      </c>
      <c r="G8" s="49" t="s">
        <v>34</v>
      </c>
      <c r="H8" s="49" t="s">
        <v>35</v>
      </c>
      <c r="I8" s="49">
        <v>80</v>
      </c>
      <c r="J8" s="49">
        <f>I8*0.4</f>
        <v>32</v>
      </c>
      <c r="K8" s="52"/>
      <c r="L8" s="49"/>
      <c r="M8" s="49">
        <f>I8-J8</f>
        <v>48</v>
      </c>
      <c r="N8" s="49" t="s">
        <v>36</v>
      </c>
      <c r="O8" s="61" t="s">
        <v>37</v>
      </c>
      <c r="P8" s="62" t="s">
        <v>38</v>
      </c>
      <c r="Q8" s="67">
        <v>45474</v>
      </c>
      <c r="R8" s="67">
        <v>45474</v>
      </c>
      <c r="S8" s="67">
        <v>45536</v>
      </c>
      <c r="T8" s="67">
        <v>45566</v>
      </c>
    </row>
    <row r="9" s="36" customFormat="1" customHeight="1" spans="1:20">
      <c r="A9" s="49">
        <v>2</v>
      </c>
      <c r="B9" s="49" t="s">
        <v>29</v>
      </c>
      <c r="C9" s="49" t="s">
        <v>30</v>
      </c>
      <c r="D9" s="52" t="s">
        <v>39</v>
      </c>
      <c r="E9" s="49" t="s">
        <v>40</v>
      </c>
      <c r="F9" s="53" t="s">
        <v>33</v>
      </c>
      <c r="G9" s="49" t="s">
        <v>41</v>
      </c>
      <c r="H9" s="49" t="s">
        <v>42</v>
      </c>
      <c r="I9" s="49">
        <v>100</v>
      </c>
      <c r="J9" s="49">
        <f>I9*0.4</f>
        <v>40</v>
      </c>
      <c r="K9" s="49">
        <f>I9-J9</f>
        <v>60</v>
      </c>
      <c r="L9" s="49"/>
      <c r="N9" s="49" t="s">
        <v>43</v>
      </c>
      <c r="O9" s="61" t="s">
        <v>37</v>
      </c>
      <c r="P9" s="62" t="s">
        <v>44</v>
      </c>
      <c r="Q9" s="67">
        <v>45474</v>
      </c>
      <c r="R9" s="67">
        <v>45474</v>
      </c>
      <c r="S9" s="67">
        <v>45536</v>
      </c>
      <c r="T9" s="67">
        <v>45566</v>
      </c>
    </row>
    <row r="10" s="36" customFormat="1" customHeight="1" spans="1:20">
      <c r="A10" s="49">
        <v>5</v>
      </c>
      <c r="B10" s="49" t="s">
        <v>29</v>
      </c>
      <c r="C10" s="49" t="s">
        <v>30</v>
      </c>
      <c r="D10" s="52" t="s">
        <v>45</v>
      </c>
      <c r="E10" s="49" t="s">
        <v>46</v>
      </c>
      <c r="F10" s="53" t="s">
        <v>33</v>
      </c>
      <c r="G10" s="49" t="s">
        <v>47</v>
      </c>
      <c r="H10" s="49" t="s">
        <v>48</v>
      </c>
      <c r="I10" s="49">
        <v>100</v>
      </c>
      <c r="J10" s="49">
        <f>I10*0.4</f>
        <v>40</v>
      </c>
      <c r="K10" s="49"/>
      <c r="L10" s="49"/>
      <c r="M10" s="49">
        <f>I10-J10</f>
        <v>60</v>
      </c>
      <c r="N10" s="49" t="s">
        <v>49</v>
      </c>
      <c r="O10" s="61" t="s">
        <v>37</v>
      </c>
      <c r="P10" s="62" t="s">
        <v>50</v>
      </c>
      <c r="Q10" s="67">
        <v>45474</v>
      </c>
      <c r="R10" s="67">
        <v>45474</v>
      </c>
      <c r="S10" s="67">
        <v>45536</v>
      </c>
      <c r="T10" s="67">
        <v>45566</v>
      </c>
    </row>
    <row r="11" s="36" customFormat="1" customHeight="1" spans="1:20">
      <c r="A11" s="49">
        <v>6</v>
      </c>
      <c r="B11" s="49" t="s">
        <v>29</v>
      </c>
      <c r="C11" s="49" t="s">
        <v>30</v>
      </c>
      <c r="D11" s="52" t="s">
        <v>51</v>
      </c>
      <c r="E11" s="49" t="s">
        <v>52</v>
      </c>
      <c r="F11" s="53" t="s">
        <v>33</v>
      </c>
      <c r="G11" s="49" t="s">
        <v>53</v>
      </c>
      <c r="H11" s="49" t="s">
        <v>54</v>
      </c>
      <c r="I11" s="49">
        <v>270</v>
      </c>
      <c r="J11" s="49">
        <f>I11*0.4</f>
        <v>108</v>
      </c>
      <c r="K11" s="49"/>
      <c r="L11" s="49"/>
      <c r="M11" s="49">
        <f>I11-J11</f>
        <v>162</v>
      </c>
      <c r="N11" s="49" t="s">
        <v>55</v>
      </c>
      <c r="O11" s="61" t="s">
        <v>37</v>
      </c>
      <c r="P11" s="62" t="s">
        <v>56</v>
      </c>
      <c r="Q11" s="67">
        <v>45474</v>
      </c>
      <c r="R11" s="67">
        <v>45474</v>
      </c>
      <c r="S11" s="67">
        <v>45536</v>
      </c>
      <c r="T11" s="67">
        <v>45566</v>
      </c>
    </row>
    <row r="12" s="37" customFormat="1" customHeight="1" spans="1:20">
      <c r="A12" s="49">
        <v>8</v>
      </c>
      <c r="B12" s="49" t="s">
        <v>29</v>
      </c>
      <c r="C12" s="49" t="s">
        <v>30</v>
      </c>
      <c r="D12" s="52" t="s">
        <v>57</v>
      </c>
      <c r="E12" s="49" t="s">
        <v>40</v>
      </c>
      <c r="F12" s="53" t="s">
        <v>33</v>
      </c>
      <c r="G12" s="49" t="s">
        <v>58</v>
      </c>
      <c r="H12" s="49" t="s">
        <v>59</v>
      </c>
      <c r="I12" s="49">
        <v>100</v>
      </c>
      <c r="J12" s="49">
        <f>I12*0.4</f>
        <v>40</v>
      </c>
      <c r="K12" s="49"/>
      <c r="L12" s="49"/>
      <c r="M12" s="49">
        <f>I12-J12</f>
        <v>60</v>
      </c>
      <c r="N12" s="49" t="s">
        <v>60</v>
      </c>
      <c r="O12" s="61" t="s">
        <v>37</v>
      </c>
      <c r="P12" s="62" t="s">
        <v>61</v>
      </c>
      <c r="Q12" s="67">
        <v>45474</v>
      </c>
      <c r="R12" s="67">
        <v>45474</v>
      </c>
      <c r="S12" s="67">
        <v>45536</v>
      </c>
      <c r="T12" s="67">
        <v>45566</v>
      </c>
    </row>
    <row r="13" s="36" customFormat="1" customHeight="1" spans="1:20">
      <c r="A13" s="49"/>
      <c r="B13" s="49"/>
      <c r="C13" s="49"/>
      <c r="D13" s="50" t="s">
        <v>62</v>
      </c>
      <c r="E13" s="49"/>
      <c r="F13" s="49"/>
      <c r="G13" s="54"/>
      <c r="H13" s="49"/>
      <c r="I13" s="49"/>
      <c r="J13" s="49"/>
      <c r="K13" s="49"/>
      <c r="L13" s="49"/>
      <c r="M13" s="49"/>
      <c r="N13" s="49"/>
      <c r="O13" s="49"/>
      <c r="P13" s="49"/>
      <c r="Q13" s="59"/>
      <c r="R13" s="59"/>
      <c r="S13" s="59"/>
      <c r="T13" s="59"/>
    </row>
    <row r="14" s="36" customFormat="1" customHeight="1" spans="1:20">
      <c r="A14" s="49">
        <v>10</v>
      </c>
      <c r="B14" s="49" t="s">
        <v>29</v>
      </c>
      <c r="C14" s="49" t="s">
        <v>30</v>
      </c>
      <c r="D14" s="52" t="s">
        <v>63</v>
      </c>
      <c r="E14" s="49" t="s">
        <v>64</v>
      </c>
      <c r="F14" s="53" t="s">
        <v>33</v>
      </c>
      <c r="G14" s="55" t="s">
        <v>65</v>
      </c>
      <c r="H14" s="52" t="s">
        <v>66</v>
      </c>
      <c r="I14" s="49">
        <v>180</v>
      </c>
      <c r="J14" s="49">
        <f>I14*0.8</f>
        <v>144</v>
      </c>
      <c r="K14" s="49"/>
      <c r="L14" s="49"/>
      <c r="M14" s="49">
        <f>I14-J14</f>
        <v>36</v>
      </c>
      <c r="N14" s="49" t="s">
        <v>67</v>
      </c>
      <c r="O14" s="61" t="s">
        <v>68</v>
      </c>
      <c r="P14" s="62" t="s">
        <v>69</v>
      </c>
      <c r="Q14" s="67">
        <v>45474</v>
      </c>
      <c r="R14" s="67">
        <v>45474</v>
      </c>
      <c r="S14" s="67">
        <v>45536</v>
      </c>
      <c r="T14" s="67">
        <v>45566</v>
      </c>
    </row>
    <row r="15" s="36" customFormat="1" customHeight="1" spans="1:20">
      <c r="A15" s="49">
        <v>11</v>
      </c>
      <c r="B15" s="49" t="s">
        <v>29</v>
      </c>
      <c r="C15" s="49" t="s">
        <v>30</v>
      </c>
      <c r="D15" s="52" t="s">
        <v>70</v>
      </c>
      <c r="E15" s="49" t="s">
        <v>64</v>
      </c>
      <c r="F15" s="53" t="s">
        <v>33</v>
      </c>
      <c r="G15" s="55" t="s">
        <v>71</v>
      </c>
      <c r="H15" s="52" t="s">
        <v>72</v>
      </c>
      <c r="I15" s="49">
        <v>180</v>
      </c>
      <c r="J15" s="49">
        <f>I15*0.4</f>
        <v>72</v>
      </c>
      <c r="K15" s="49"/>
      <c r="L15" s="49"/>
      <c r="M15" s="49">
        <f>I15-J15</f>
        <v>108</v>
      </c>
      <c r="N15" s="49" t="s">
        <v>73</v>
      </c>
      <c r="O15" s="61" t="s">
        <v>68</v>
      </c>
      <c r="P15" s="62" t="s">
        <v>74</v>
      </c>
      <c r="Q15" s="67">
        <v>45474</v>
      </c>
      <c r="R15" s="67">
        <v>45474</v>
      </c>
      <c r="S15" s="67">
        <v>45536</v>
      </c>
      <c r="T15" s="67">
        <v>45566</v>
      </c>
    </row>
    <row r="16" s="36" customFormat="1" customHeight="1" spans="1:20">
      <c r="A16" s="49">
        <v>12</v>
      </c>
      <c r="B16" s="49" t="s">
        <v>29</v>
      </c>
      <c r="C16" s="49" t="s">
        <v>30</v>
      </c>
      <c r="D16" s="52" t="s">
        <v>75</v>
      </c>
      <c r="E16" s="49" t="s">
        <v>76</v>
      </c>
      <c r="F16" s="53" t="s">
        <v>33</v>
      </c>
      <c r="G16" s="55" t="s">
        <v>34</v>
      </c>
      <c r="H16" s="52" t="s">
        <v>77</v>
      </c>
      <c r="I16" s="49">
        <v>300</v>
      </c>
      <c r="J16" s="49">
        <f>I16*0.4</f>
        <v>120</v>
      </c>
      <c r="K16" s="49"/>
      <c r="L16" s="49"/>
      <c r="M16" s="49">
        <f>I16-J16</f>
        <v>180</v>
      </c>
      <c r="N16" s="49" t="s">
        <v>78</v>
      </c>
      <c r="O16" s="61" t="s">
        <v>68</v>
      </c>
      <c r="P16" s="62" t="s">
        <v>79</v>
      </c>
      <c r="Q16" s="67">
        <v>45474</v>
      </c>
      <c r="R16" s="67">
        <v>45474</v>
      </c>
      <c r="S16" s="67">
        <v>45536</v>
      </c>
      <c r="T16" s="67">
        <v>45566</v>
      </c>
    </row>
    <row r="17" s="36" customFormat="1" ht="57" customHeight="1" spans="1:20">
      <c r="A17" s="49">
        <v>13</v>
      </c>
      <c r="B17" s="49" t="s">
        <v>29</v>
      </c>
      <c r="C17" s="49" t="s">
        <v>30</v>
      </c>
      <c r="D17" s="52" t="s">
        <v>80</v>
      </c>
      <c r="E17" s="49" t="s">
        <v>81</v>
      </c>
      <c r="F17" s="53" t="s">
        <v>33</v>
      </c>
      <c r="G17" s="55" t="s">
        <v>41</v>
      </c>
      <c r="H17" s="52" t="s">
        <v>82</v>
      </c>
      <c r="I17" s="49">
        <v>390</v>
      </c>
      <c r="J17" s="63">
        <v>132</v>
      </c>
      <c r="K17" s="63"/>
      <c r="L17" s="63">
        <v>20</v>
      </c>
      <c r="M17" s="63">
        <v>238</v>
      </c>
      <c r="N17" s="49" t="s">
        <v>43</v>
      </c>
      <c r="O17" s="61" t="s">
        <v>68</v>
      </c>
      <c r="P17" s="62" t="s">
        <v>83</v>
      </c>
      <c r="Q17" s="67">
        <v>45474</v>
      </c>
      <c r="R17" s="67">
        <v>45474</v>
      </c>
      <c r="S17" s="67">
        <v>45536</v>
      </c>
      <c r="T17" s="67">
        <v>45566</v>
      </c>
    </row>
    <row r="18" s="36" customFormat="1" customHeight="1" spans="1:20">
      <c r="A18" s="49">
        <v>14</v>
      </c>
      <c r="B18" s="49" t="s">
        <v>29</v>
      </c>
      <c r="C18" s="49" t="s">
        <v>30</v>
      </c>
      <c r="D18" s="52" t="s">
        <v>84</v>
      </c>
      <c r="E18" s="49" t="s">
        <v>85</v>
      </c>
      <c r="F18" s="53" t="s">
        <v>33</v>
      </c>
      <c r="G18" s="55" t="s">
        <v>86</v>
      </c>
      <c r="H18" s="49" t="s">
        <v>87</v>
      </c>
      <c r="I18" s="49">
        <v>90</v>
      </c>
      <c r="J18" s="49">
        <f>I18*0.6</f>
        <v>54</v>
      </c>
      <c r="K18" s="49"/>
      <c r="L18" s="49"/>
      <c r="M18" s="49">
        <f>I18-J18</f>
        <v>36</v>
      </c>
      <c r="N18" s="49" t="s">
        <v>88</v>
      </c>
      <c r="O18" s="61" t="s">
        <v>68</v>
      </c>
      <c r="P18" s="62" t="s">
        <v>89</v>
      </c>
      <c r="Q18" s="67">
        <v>45474</v>
      </c>
      <c r="R18" s="67">
        <v>45474</v>
      </c>
      <c r="S18" s="67">
        <v>45536</v>
      </c>
      <c r="T18" s="67">
        <v>45566</v>
      </c>
    </row>
    <row r="19" s="36" customFormat="1" customHeight="1" spans="1:20">
      <c r="A19" s="49">
        <v>15</v>
      </c>
      <c r="B19" s="49" t="s">
        <v>29</v>
      </c>
      <c r="C19" s="49" t="s">
        <v>30</v>
      </c>
      <c r="D19" s="52" t="s">
        <v>90</v>
      </c>
      <c r="E19" s="49" t="s">
        <v>91</v>
      </c>
      <c r="F19" s="53" t="s">
        <v>33</v>
      </c>
      <c r="G19" s="55" t="s">
        <v>92</v>
      </c>
      <c r="H19" s="49" t="s">
        <v>93</v>
      </c>
      <c r="I19" s="49">
        <v>150</v>
      </c>
      <c r="J19" s="49">
        <f t="shared" ref="J19:J24" si="0">I19*0.8</f>
        <v>120</v>
      </c>
      <c r="K19" s="49"/>
      <c r="L19" s="49"/>
      <c r="M19" s="49">
        <f>I19-J19</f>
        <v>30</v>
      </c>
      <c r="N19" s="49" t="s">
        <v>94</v>
      </c>
      <c r="O19" s="61" t="s">
        <v>68</v>
      </c>
      <c r="P19" s="62" t="s">
        <v>95</v>
      </c>
      <c r="Q19" s="67">
        <v>45474</v>
      </c>
      <c r="R19" s="67">
        <v>45474</v>
      </c>
      <c r="S19" s="67">
        <v>45536</v>
      </c>
      <c r="T19" s="67">
        <v>45566</v>
      </c>
    </row>
    <row r="20" s="36" customFormat="1" customHeight="1" spans="1:20">
      <c r="A20" s="49">
        <v>16</v>
      </c>
      <c r="B20" s="49" t="s">
        <v>29</v>
      </c>
      <c r="C20" s="49" t="s">
        <v>30</v>
      </c>
      <c r="D20" s="56" t="s">
        <v>96</v>
      </c>
      <c r="E20" s="49" t="s">
        <v>97</v>
      </c>
      <c r="F20" s="53" t="s">
        <v>33</v>
      </c>
      <c r="G20" s="55" t="s">
        <v>98</v>
      </c>
      <c r="H20" s="49" t="s">
        <v>99</v>
      </c>
      <c r="I20" s="49">
        <v>60</v>
      </c>
      <c r="J20" s="49">
        <f t="shared" si="0"/>
        <v>48</v>
      </c>
      <c r="K20" s="49"/>
      <c r="L20" s="49"/>
      <c r="M20" s="49">
        <f>I20-J20</f>
        <v>12</v>
      </c>
      <c r="N20" s="49" t="s">
        <v>100</v>
      </c>
      <c r="O20" s="61" t="s">
        <v>68</v>
      </c>
      <c r="P20" s="62" t="s">
        <v>101</v>
      </c>
      <c r="Q20" s="67">
        <v>45474</v>
      </c>
      <c r="R20" s="67">
        <v>45474</v>
      </c>
      <c r="S20" s="67">
        <v>45536</v>
      </c>
      <c r="T20" s="67">
        <v>45566</v>
      </c>
    </row>
    <row r="21" s="36" customFormat="1" customHeight="1" spans="1:20">
      <c r="A21" s="49">
        <v>19</v>
      </c>
      <c r="B21" s="49" t="s">
        <v>29</v>
      </c>
      <c r="C21" s="49" t="s">
        <v>30</v>
      </c>
      <c r="D21" s="52" t="s">
        <v>102</v>
      </c>
      <c r="E21" s="49" t="s">
        <v>103</v>
      </c>
      <c r="F21" s="53" t="s">
        <v>33</v>
      </c>
      <c r="G21" s="55" t="s">
        <v>104</v>
      </c>
      <c r="H21" s="52" t="s">
        <v>105</v>
      </c>
      <c r="I21" s="49">
        <v>180</v>
      </c>
      <c r="J21" s="49">
        <f t="shared" si="0"/>
        <v>144</v>
      </c>
      <c r="K21" s="49"/>
      <c r="L21" s="49"/>
      <c r="M21" s="49">
        <f t="shared" ref="M21:M38" si="1">I21-J21</f>
        <v>36</v>
      </c>
      <c r="N21" s="49" t="s">
        <v>106</v>
      </c>
      <c r="O21" s="61" t="s">
        <v>68</v>
      </c>
      <c r="P21" s="62" t="s">
        <v>101</v>
      </c>
      <c r="Q21" s="67">
        <v>45474</v>
      </c>
      <c r="R21" s="67">
        <v>45474</v>
      </c>
      <c r="S21" s="67">
        <v>45536</v>
      </c>
      <c r="T21" s="67">
        <v>45566</v>
      </c>
    </row>
    <row r="22" s="36" customFormat="1" customHeight="1" spans="1:20">
      <c r="A22" s="49">
        <v>20</v>
      </c>
      <c r="B22" s="49" t="s">
        <v>29</v>
      </c>
      <c r="C22" s="49" t="s">
        <v>30</v>
      </c>
      <c r="D22" s="52" t="s">
        <v>107</v>
      </c>
      <c r="E22" s="49" t="s">
        <v>108</v>
      </c>
      <c r="F22" s="53" t="s">
        <v>33</v>
      </c>
      <c r="G22" s="55" t="s">
        <v>109</v>
      </c>
      <c r="H22" s="49" t="s">
        <v>110</v>
      </c>
      <c r="I22" s="49">
        <v>90</v>
      </c>
      <c r="J22" s="49">
        <f t="shared" si="0"/>
        <v>72</v>
      </c>
      <c r="K22" s="49"/>
      <c r="L22" s="49"/>
      <c r="M22" s="49">
        <f t="shared" si="1"/>
        <v>18</v>
      </c>
      <c r="N22" s="49" t="s">
        <v>111</v>
      </c>
      <c r="O22" s="61" t="s">
        <v>68</v>
      </c>
      <c r="P22" s="62" t="s">
        <v>112</v>
      </c>
      <c r="Q22" s="67">
        <v>45474</v>
      </c>
      <c r="R22" s="67">
        <v>45474</v>
      </c>
      <c r="S22" s="67">
        <v>45536</v>
      </c>
      <c r="T22" s="67">
        <v>45566</v>
      </c>
    </row>
    <row r="23" s="36" customFormat="1" customHeight="1" spans="1:20">
      <c r="A23" s="49">
        <v>21</v>
      </c>
      <c r="B23" s="49" t="s">
        <v>29</v>
      </c>
      <c r="C23" s="49" t="s">
        <v>30</v>
      </c>
      <c r="D23" s="52" t="s">
        <v>113</v>
      </c>
      <c r="E23" s="49" t="s">
        <v>114</v>
      </c>
      <c r="F23" s="53" t="s">
        <v>33</v>
      </c>
      <c r="G23" s="55" t="s">
        <v>115</v>
      </c>
      <c r="H23" s="49" t="s">
        <v>116</v>
      </c>
      <c r="I23" s="49">
        <v>90</v>
      </c>
      <c r="J23" s="49">
        <f t="shared" si="0"/>
        <v>72</v>
      </c>
      <c r="K23" s="49"/>
      <c r="L23" s="49"/>
      <c r="M23" s="49">
        <f t="shared" si="1"/>
        <v>18</v>
      </c>
      <c r="N23" s="49" t="s">
        <v>117</v>
      </c>
      <c r="O23" s="61" t="s">
        <v>68</v>
      </c>
      <c r="P23" s="62" t="s">
        <v>118</v>
      </c>
      <c r="Q23" s="67">
        <v>45474</v>
      </c>
      <c r="R23" s="67">
        <v>45474</v>
      </c>
      <c r="S23" s="67">
        <v>45536</v>
      </c>
      <c r="T23" s="67">
        <v>45566</v>
      </c>
    </row>
    <row r="24" s="36" customFormat="1" customHeight="1" spans="1:20">
      <c r="A24" s="49">
        <v>22</v>
      </c>
      <c r="B24" s="49" t="s">
        <v>29</v>
      </c>
      <c r="C24" s="49" t="s">
        <v>30</v>
      </c>
      <c r="D24" s="52" t="s">
        <v>119</v>
      </c>
      <c r="E24" s="49" t="s">
        <v>120</v>
      </c>
      <c r="F24" s="53" t="s">
        <v>33</v>
      </c>
      <c r="G24" s="55" t="s">
        <v>47</v>
      </c>
      <c r="H24" s="49" t="s">
        <v>121</v>
      </c>
      <c r="I24" s="49">
        <v>180</v>
      </c>
      <c r="J24" s="49">
        <f t="shared" si="0"/>
        <v>144</v>
      </c>
      <c r="K24" s="49"/>
      <c r="L24" s="49"/>
      <c r="M24" s="49">
        <f t="shared" si="1"/>
        <v>36</v>
      </c>
      <c r="N24" s="49" t="s">
        <v>49</v>
      </c>
      <c r="O24" s="61" t="s">
        <v>68</v>
      </c>
      <c r="P24" s="62" t="s">
        <v>122</v>
      </c>
      <c r="Q24" s="67">
        <v>45474</v>
      </c>
      <c r="R24" s="67">
        <v>45474</v>
      </c>
      <c r="S24" s="67">
        <v>45536</v>
      </c>
      <c r="T24" s="67">
        <v>45566</v>
      </c>
    </row>
    <row r="25" s="36" customFormat="1" customHeight="1" spans="1:20">
      <c r="A25" s="49">
        <v>23</v>
      </c>
      <c r="B25" s="49" t="s">
        <v>29</v>
      </c>
      <c r="C25" s="49" t="s">
        <v>30</v>
      </c>
      <c r="D25" s="52" t="s">
        <v>123</v>
      </c>
      <c r="E25" s="52" t="s">
        <v>124</v>
      </c>
      <c r="F25" s="53" t="s">
        <v>33</v>
      </c>
      <c r="G25" s="55" t="s">
        <v>125</v>
      </c>
      <c r="H25" s="49" t="s">
        <v>126</v>
      </c>
      <c r="I25" s="49">
        <v>180</v>
      </c>
      <c r="J25" s="49">
        <f>I25*0.4</f>
        <v>72</v>
      </c>
      <c r="K25" s="49"/>
      <c r="L25" s="49"/>
      <c r="M25" s="49">
        <f t="shared" si="1"/>
        <v>108</v>
      </c>
      <c r="N25" s="49" t="s">
        <v>127</v>
      </c>
      <c r="O25" s="61" t="s">
        <v>68</v>
      </c>
      <c r="P25" s="62" t="s">
        <v>128</v>
      </c>
      <c r="Q25" s="67">
        <v>45474</v>
      </c>
      <c r="R25" s="67">
        <v>45474</v>
      </c>
      <c r="S25" s="67">
        <v>45536</v>
      </c>
      <c r="T25" s="67">
        <v>45566</v>
      </c>
    </row>
    <row r="26" s="36" customFormat="1" customHeight="1" spans="1:20">
      <c r="A26" s="49">
        <v>24</v>
      </c>
      <c r="B26" s="49" t="s">
        <v>29</v>
      </c>
      <c r="C26" s="49" t="s">
        <v>30</v>
      </c>
      <c r="D26" s="52" t="s">
        <v>129</v>
      </c>
      <c r="E26" s="49" t="s">
        <v>130</v>
      </c>
      <c r="F26" s="53" t="s">
        <v>33</v>
      </c>
      <c r="G26" s="55" t="s">
        <v>131</v>
      </c>
      <c r="H26" s="49" t="s">
        <v>132</v>
      </c>
      <c r="I26" s="49">
        <v>90</v>
      </c>
      <c r="J26" s="49">
        <f>I26*0.8</f>
        <v>72</v>
      </c>
      <c r="K26" s="49"/>
      <c r="L26" s="49"/>
      <c r="M26" s="49">
        <f t="shared" si="1"/>
        <v>18</v>
      </c>
      <c r="N26" s="49" t="s">
        <v>133</v>
      </c>
      <c r="O26" s="61" t="s">
        <v>68</v>
      </c>
      <c r="P26" s="62" t="s">
        <v>101</v>
      </c>
      <c r="Q26" s="67">
        <v>45474</v>
      </c>
      <c r="R26" s="67">
        <v>45474</v>
      </c>
      <c r="S26" s="67">
        <v>45536</v>
      </c>
      <c r="T26" s="67">
        <v>45566</v>
      </c>
    </row>
    <row r="27" s="36" customFormat="1" customHeight="1" spans="1:20">
      <c r="A27" s="49">
        <v>25</v>
      </c>
      <c r="B27" s="49" t="s">
        <v>29</v>
      </c>
      <c r="C27" s="49" t="s">
        <v>30</v>
      </c>
      <c r="D27" s="52" t="s">
        <v>134</v>
      </c>
      <c r="E27" s="49" t="s">
        <v>135</v>
      </c>
      <c r="F27" s="53" t="s">
        <v>33</v>
      </c>
      <c r="G27" s="55" t="s">
        <v>136</v>
      </c>
      <c r="H27" s="49" t="s">
        <v>137</v>
      </c>
      <c r="I27" s="49">
        <v>90</v>
      </c>
      <c r="J27" s="49">
        <f>I27*0.5</f>
        <v>45</v>
      </c>
      <c r="K27" s="49"/>
      <c r="L27" s="49"/>
      <c r="M27" s="49">
        <f t="shared" si="1"/>
        <v>45</v>
      </c>
      <c r="N27" s="49" t="s">
        <v>138</v>
      </c>
      <c r="O27" s="61" t="s">
        <v>68</v>
      </c>
      <c r="P27" s="62" t="s">
        <v>139</v>
      </c>
      <c r="Q27" s="67">
        <v>45474</v>
      </c>
      <c r="R27" s="67">
        <v>45474</v>
      </c>
      <c r="S27" s="67">
        <v>45536</v>
      </c>
      <c r="T27" s="67">
        <v>45566</v>
      </c>
    </row>
    <row r="28" s="36" customFormat="1" customHeight="1" spans="1:20">
      <c r="A28" s="49">
        <v>26</v>
      </c>
      <c r="B28" s="49" t="s">
        <v>29</v>
      </c>
      <c r="C28" s="49" t="s">
        <v>30</v>
      </c>
      <c r="D28" s="52" t="s">
        <v>140</v>
      </c>
      <c r="E28" s="49" t="s">
        <v>141</v>
      </c>
      <c r="F28" s="53" t="s">
        <v>33</v>
      </c>
      <c r="G28" s="55" t="s">
        <v>142</v>
      </c>
      <c r="H28" s="49" t="s">
        <v>143</v>
      </c>
      <c r="I28" s="49">
        <v>300</v>
      </c>
      <c r="J28" s="49">
        <f>I28*0.4</f>
        <v>120</v>
      </c>
      <c r="K28" s="49"/>
      <c r="L28" s="49"/>
      <c r="M28" s="49">
        <f t="shared" si="1"/>
        <v>180</v>
      </c>
      <c r="N28" s="49" t="s">
        <v>144</v>
      </c>
      <c r="O28" s="61" t="s">
        <v>68</v>
      </c>
      <c r="P28" s="62" t="s">
        <v>145</v>
      </c>
      <c r="Q28" s="67">
        <v>45474</v>
      </c>
      <c r="R28" s="67">
        <v>45474</v>
      </c>
      <c r="S28" s="67">
        <v>45536</v>
      </c>
      <c r="T28" s="67">
        <v>45566</v>
      </c>
    </row>
    <row r="29" s="36" customFormat="1" customHeight="1" spans="1:20">
      <c r="A29" s="49">
        <v>27</v>
      </c>
      <c r="B29" s="49" t="s">
        <v>29</v>
      </c>
      <c r="C29" s="49" t="s">
        <v>30</v>
      </c>
      <c r="D29" s="52" t="s">
        <v>146</v>
      </c>
      <c r="E29" s="49" t="s">
        <v>147</v>
      </c>
      <c r="F29" s="53" t="s">
        <v>33</v>
      </c>
      <c r="G29" s="55" t="s">
        <v>148</v>
      </c>
      <c r="H29" s="49" t="s">
        <v>149</v>
      </c>
      <c r="I29" s="49">
        <v>270</v>
      </c>
      <c r="J29" s="49">
        <v>243</v>
      </c>
      <c r="K29" s="49"/>
      <c r="L29" s="49"/>
      <c r="M29" s="49">
        <f t="shared" si="1"/>
        <v>27</v>
      </c>
      <c r="N29" s="49" t="s">
        <v>150</v>
      </c>
      <c r="O29" s="61" t="s">
        <v>68</v>
      </c>
      <c r="P29" s="62" t="s">
        <v>118</v>
      </c>
      <c r="Q29" s="67">
        <v>45474</v>
      </c>
      <c r="R29" s="67">
        <v>45474</v>
      </c>
      <c r="S29" s="67">
        <v>45536</v>
      </c>
      <c r="T29" s="67">
        <v>45566</v>
      </c>
    </row>
    <row r="30" s="36" customFormat="1" customHeight="1" spans="1:20">
      <c r="A30" s="49">
        <v>28</v>
      </c>
      <c r="B30" s="49" t="s">
        <v>29</v>
      </c>
      <c r="C30" s="49" t="s">
        <v>30</v>
      </c>
      <c r="D30" s="52" t="s">
        <v>151</v>
      </c>
      <c r="E30" s="49" t="s">
        <v>152</v>
      </c>
      <c r="F30" s="53" t="s">
        <v>33</v>
      </c>
      <c r="G30" s="55" t="s">
        <v>153</v>
      </c>
      <c r="H30" s="49" t="s">
        <v>154</v>
      </c>
      <c r="I30" s="49">
        <v>60</v>
      </c>
      <c r="J30" s="49">
        <f>I30*0.8</f>
        <v>48</v>
      </c>
      <c r="K30" s="49"/>
      <c r="L30" s="49"/>
      <c r="M30" s="49">
        <f t="shared" si="1"/>
        <v>12</v>
      </c>
      <c r="N30" s="49" t="s">
        <v>155</v>
      </c>
      <c r="O30" s="61" t="s">
        <v>68</v>
      </c>
      <c r="P30" s="62" t="s">
        <v>101</v>
      </c>
      <c r="Q30" s="67">
        <v>45474</v>
      </c>
      <c r="R30" s="67">
        <v>45474</v>
      </c>
      <c r="S30" s="67">
        <v>45536</v>
      </c>
      <c r="T30" s="67">
        <v>45566</v>
      </c>
    </row>
    <row r="31" s="36" customFormat="1" customHeight="1" spans="1:20">
      <c r="A31" s="49">
        <v>29</v>
      </c>
      <c r="B31" s="49" t="s">
        <v>29</v>
      </c>
      <c r="C31" s="49" t="s">
        <v>30</v>
      </c>
      <c r="D31" s="52" t="s">
        <v>156</v>
      </c>
      <c r="E31" s="49" t="s">
        <v>157</v>
      </c>
      <c r="F31" s="53" t="s">
        <v>33</v>
      </c>
      <c r="G31" s="55" t="s">
        <v>158</v>
      </c>
      <c r="H31" s="52" t="s">
        <v>159</v>
      </c>
      <c r="I31" s="49">
        <v>360</v>
      </c>
      <c r="J31" s="49">
        <f>I31*0.4</f>
        <v>144</v>
      </c>
      <c r="K31" s="49"/>
      <c r="L31" s="49">
        <f>I31-J31</f>
        <v>216</v>
      </c>
      <c r="M31" s="59"/>
      <c r="N31" s="49" t="s">
        <v>160</v>
      </c>
      <c r="O31" s="61" t="s">
        <v>68</v>
      </c>
      <c r="P31" s="62" t="s">
        <v>161</v>
      </c>
      <c r="Q31" s="67">
        <v>45474</v>
      </c>
      <c r="R31" s="67">
        <v>45474</v>
      </c>
      <c r="S31" s="67">
        <v>45536</v>
      </c>
      <c r="T31" s="67">
        <v>45566</v>
      </c>
    </row>
    <row r="32" s="36" customFormat="1" customHeight="1" spans="1:20">
      <c r="A32" s="49">
        <v>30</v>
      </c>
      <c r="B32" s="49" t="s">
        <v>29</v>
      </c>
      <c r="C32" s="49" t="s">
        <v>30</v>
      </c>
      <c r="D32" s="52" t="s">
        <v>162</v>
      </c>
      <c r="E32" s="49" t="s">
        <v>163</v>
      </c>
      <c r="F32" s="53" t="s">
        <v>33</v>
      </c>
      <c r="G32" s="55" t="s">
        <v>164</v>
      </c>
      <c r="H32" s="49" t="s">
        <v>165</v>
      </c>
      <c r="I32" s="49">
        <v>150</v>
      </c>
      <c r="J32" s="49">
        <v>96</v>
      </c>
      <c r="K32" s="49"/>
      <c r="L32" s="49">
        <f>I32-J32</f>
        <v>54</v>
      </c>
      <c r="M32" s="59"/>
      <c r="N32" s="49" t="s">
        <v>166</v>
      </c>
      <c r="O32" s="61" t="s">
        <v>68</v>
      </c>
      <c r="P32" s="62" t="s">
        <v>167</v>
      </c>
      <c r="Q32" s="67">
        <v>45474</v>
      </c>
      <c r="R32" s="67">
        <v>45474</v>
      </c>
      <c r="S32" s="67">
        <v>45536</v>
      </c>
      <c r="T32" s="67">
        <v>45566</v>
      </c>
    </row>
    <row r="33" s="36" customFormat="1" customHeight="1" spans="1:20">
      <c r="A33" s="49"/>
      <c r="B33" s="49" t="s">
        <v>29</v>
      </c>
      <c r="C33" s="49" t="s">
        <v>30</v>
      </c>
      <c r="D33" s="52" t="s">
        <v>168</v>
      </c>
      <c r="E33" s="49" t="s">
        <v>169</v>
      </c>
      <c r="F33" s="53" t="s">
        <v>33</v>
      </c>
      <c r="G33" s="55" t="s">
        <v>170</v>
      </c>
      <c r="H33" s="49" t="s">
        <v>171</v>
      </c>
      <c r="I33" s="49">
        <v>220</v>
      </c>
      <c r="J33" s="49">
        <f>I33*0.364</f>
        <v>80.08</v>
      </c>
      <c r="K33" s="49">
        <v>139.92</v>
      </c>
      <c r="L33" s="49"/>
      <c r="M33" s="49"/>
      <c r="N33" s="49" t="s">
        <v>172</v>
      </c>
      <c r="O33" s="61" t="s">
        <v>68</v>
      </c>
      <c r="P33" s="62" t="s">
        <v>139</v>
      </c>
      <c r="Q33" s="67">
        <v>45474</v>
      </c>
      <c r="R33" s="67">
        <v>45474</v>
      </c>
      <c r="S33" s="67">
        <v>45536</v>
      </c>
      <c r="T33" s="67">
        <v>45566</v>
      </c>
    </row>
    <row r="34" s="36" customFormat="1" customHeight="1" spans="1:20">
      <c r="A34" s="49">
        <v>34</v>
      </c>
      <c r="B34" s="49" t="s">
        <v>29</v>
      </c>
      <c r="C34" s="49" t="s">
        <v>30</v>
      </c>
      <c r="D34" s="52" t="s">
        <v>173</v>
      </c>
      <c r="E34" s="57" t="s">
        <v>174</v>
      </c>
      <c r="F34" s="53" t="s">
        <v>33</v>
      </c>
      <c r="G34" s="55" t="s">
        <v>53</v>
      </c>
      <c r="H34" s="49" t="s">
        <v>175</v>
      </c>
      <c r="I34" s="49">
        <v>270</v>
      </c>
      <c r="J34" s="49">
        <f>I34*0.5</f>
        <v>135</v>
      </c>
      <c r="K34" s="49">
        <v>135</v>
      </c>
      <c r="L34" s="49"/>
      <c r="M34" s="49"/>
      <c r="N34" s="49" t="s">
        <v>176</v>
      </c>
      <c r="O34" s="61" t="s">
        <v>68</v>
      </c>
      <c r="P34" s="62" t="s">
        <v>177</v>
      </c>
      <c r="Q34" s="67">
        <v>45474</v>
      </c>
      <c r="R34" s="67">
        <v>45474</v>
      </c>
      <c r="S34" s="67">
        <v>45536</v>
      </c>
      <c r="T34" s="67">
        <v>45566</v>
      </c>
    </row>
    <row r="35" s="36" customFormat="1" customHeight="1" spans="1:20">
      <c r="A35" s="49">
        <v>35</v>
      </c>
      <c r="B35" s="49" t="s">
        <v>29</v>
      </c>
      <c r="C35" s="49" t="s">
        <v>30</v>
      </c>
      <c r="D35" s="52" t="s">
        <v>178</v>
      </c>
      <c r="E35" s="49" t="s">
        <v>179</v>
      </c>
      <c r="F35" s="53" t="s">
        <v>33</v>
      </c>
      <c r="G35" s="55" t="s">
        <v>180</v>
      </c>
      <c r="H35" s="49" t="s">
        <v>181</v>
      </c>
      <c r="I35" s="49">
        <v>90</v>
      </c>
      <c r="J35" s="49">
        <f>I35*0.8</f>
        <v>72</v>
      </c>
      <c r="K35" s="49">
        <v>18</v>
      </c>
      <c r="L35" s="49"/>
      <c r="M35" s="49"/>
      <c r="N35" s="49" t="s">
        <v>182</v>
      </c>
      <c r="O35" s="61" t="s">
        <v>68</v>
      </c>
      <c r="P35" s="62" t="s">
        <v>101</v>
      </c>
      <c r="Q35" s="67">
        <v>45474</v>
      </c>
      <c r="R35" s="67">
        <v>45474</v>
      </c>
      <c r="S35" s="67">
        <v>45536</v>
      </c>
      <c r="T35" s="67">
        <v>45566</v>
      </c>
    </row>
    <row r="36" s="36" customFormat="1" customHeight="1" spans="1:20">
      <c r="A36" s="49">
        <v>36</v>
      </c>
      <c r="B36" s="49" t="s">
        <v>29</v>
      </c>
      <c r="C36" s="49" t="s">
        <v>30</v>
      </c>
      <c r="D36" s="52" t="s">
        <v>183</v>
      </c>
      <c r="E36" s="49" t="s">
        <v>184</v>
      </c>
      <c r="F36" s="53" t="s">
        <v>33</v>
      </c>
      <c r="G36" s="55" t="s">
        <v>170</v>
      </c>
      <c r="H36" s="49" t="s">
        <v>185</v>
      </c>
      <c r="I36" s="49">
        <v>280</v>
      </c>
      <c r="J36" s="49">
        <f>I36*0.5</f>
        <v>140</v>
      </c>
      <c r="K36" s="49">
        <v>140</v>
      </c>
      <c r="L36" s="49"/>
      <c r="M36" s="49"/>
      <c r="N36" s="49" t="s">
        <v>172</v>
      </c>
      <c r="O36" s="61" t="s">
        <v>186</v>
      </c>
      <c r="P36" s="62" t="s">
        <v>145</v>
      </c>
      <c r="Q36" s="67">
        <v>45474</v>
      </c>
      <c r="R36" s="67">
        <v>45474</v>
      </c>
      <c r="S36" s="67">
        <v>45536</v>
      </c>
      <c r="T36" s="67">
        <v>45566</v>
      </c>
    </row>
    <row r="37" s="36" customFormat="1" customHeight="1" spans="1:20">
      <c r="A37" s="49">
        <v>38</v>
      </c>
      <c r="B37" s="49"/>
      <c r="C37" s="49"/>
      <c r="D37" s="50" t="s">
        <v>187</v>
      </c>
      <c r="E37" s="49"/>
      <c r="F37" s="53"/>
      <c r="G37" s="55"/>
      <c r="H37" s="49"/>
      <c r="I37" s="49"/>
      <c r="J37" s="49"/>
      <c r="K37" s="49"/>
      <c r="L37" s="49"/>
      <c r="M37" s="49"/>
      <c r="N37" s="49"/>
      <c r="O37" s="61"/>
      <c r="P37" s="62"/>
      <c r="Q37" s="67"/>
      <c r="R37" s="67"/>
      <c r="S37" s="67"/>
      <c r="T37" s="67"/>
    </row>
    <row r="38" s="36" customFormat="1" customHeight="1" spans="1:20">
      <c r="A38" s="49">
        <v>39</v>
      </c>
      <c r="B38" s="49" t="s">
        <v>29</v>
      </c>
      <c r="C38" s="49" t="s">
        <v>30</v>
      </c>
      <c r="D38" s="52" t="s">
        <v>188</v>
      </c>
      <c r="E38" s="49" t="s">
        <v>189</v>
      </c>
      <c r="F38" s="53" t="s">
        <v>33</v>
      </c>
      <c r="G38" s="49" t="s">
        <v>86</v>
      </c>
      <c r="H38" s="49" t="s">
        <v>190</v>
      </c>
      <c r="I38" s="49">
        <v>390</v>
      </c>
      <c r="J38" s="49"/>
      <c r="K38" s="49">
        <v>90</v>
      </c>
      <c r="L38" s="49">
        <v>256.28</v>
      </c>
      <c r="M38" s="49">
        <v>43.72</v>
      </c>
      <c r="N38" s="49" t="s">
        <v>191</v>
      </c>
      <c r="O38" s="61" t="s">
        <v>192</v>
      </c>
      <c r="P38" s="62" t="s">
        <v>193</v>
      </c>
      <c r="Q38" s="67">
        <v>45474</v>
      </c>
      <c r="R38" s="67">
        <v>45474</v>
      </c>
      <c r="S38" s="67">
        <v>45536</v>
      </c>
      <c r="T38" s="67">
        <v>45566</v>
      </c>
    </row>
    <row r="39" s="36" customFormat="1" customHeight="1" spans="1:20">
      <c r="A39" s="49">
        <v>40</v>
      </c>
      <c r="B39" s="49"/>
      <c r="C39" s="49"/>
      <c r="D39" s="51" t="s">
        <v>194</v>
      </c>
      <c r="E39" s="49"/>
      <c r="F39" s="53"/>
      <c r="H39" s="49"/>
      <c r="I39" s="49"/>
      <c r="J39" s="49"/>
      <c r="K39" s="49"/>
      <c r="L39" s="49"/>
      <c r="M39" s="49"/>
      <c r="N39" s="49"/>
      <c r="O39" s="49"/>
      <c r="P39" s="49"/>
      <c r="Q39" s="59"/>
      <c r="R39" s="59"/>
      <c r="S39" s="59"/>
      <c r="T39" s="59"/>
    </row>
    <row r="40" s="36" customFormat="1" customHeight="1" spans="1:20">
      <c r="A40" s="49">
        <v>41</v>
      </c>
      <c r="B40" s="49" t="s">
        <v>29</v>
      </c>
      <c r="C40" s="49" t="s">
        <v>30</v>
      </c>
      <c r="D40" s="56" t="s">
        <v>195</v>
      </c>
      <c r="E40" s="49" t="s">
        <v>196</v>
      </c>
      <c r="F40" s="53" t="s">
        <v>33</v>
      </c>
      <c r="G40" s="49" t="s">
        <v>98</v>
      </c>
      <c r="H40" s="49" t="s">
        <v>197</v>
      </c>
      <c r="I40" s="49">
        <v>750</v>
      </c>
      <c r="J40" s="49">
        <v>100</v>
      </c>
      <c r="K40" s="49"/>
      <c r="L40" s="49">
        <v>260</v>
      </c>
      <c r="M40" s="49">
        <f>I40-J40-L40</f>
        <v>390</v>
      </c>
      <c r="N40" s="49" t="s">
        <v>198</v>
      </c>
      <c r="O40" s="49" t="s">
        <v>199</v>
      </c>
      <c r="P40" s="49" t="s">
        <v>200</v>
      </c>
      <c r="Q40" s="67">
        <v>45474</v>
      </c>
      <c r="R40" s="67">
        <v>45474</v>
      </c>
      <c r="S40" s="67">
        <v>45536</v>
      </c>
      <c r="T40" s="67">
        <v>45566</v>
      </c>
    </row>
    <row r="41" s="36" customFormat="1" customHeight="1" spans="1:20">
      <c r="A41" s="49">
        <v>42</v>
      </c>
      <c r="B41" s="49" t="s">
        <v>29</v>
      </c>
      <c r="C41" s="49" t="s">
        <v>30</v>
      </c>
      <c r="D41" s="56" t="s">
        <v>201</v>
      </c>
      <c r="E41" s="49" t="s">
        <v>202</v>
      </c>
      <c r="F41" s="53" t="s">
        <v>33</v>
      </c>
      <c r="G41" s="49" t="s">
        <v>153</v>
      </c>
      <c r="H41" s="49" t="s">
        <v>203</v>
      </c>
      <c r="I41" s="49">
        <v>760</v>
      </c>
      <c r="J41" s="49"/>
      <c r="K41" s="49"/>
      <c r="L41" s="49">
        <v>60</v>
      </c>
      <c r="M41" s="49">
        <v>700</v>
      </c>
      <c r="N41" s="49" t="s">
        <v>155</v>
      </c>
      <c r="O41" s="49" t="s">
        <v>204</v>
      </c>
      <c r="P41" s="49" t="s">
        <v>205</v>
      </c>
      <c r="Q41" s="67">
        <v>45474</v>
      </c>
      <c r="R41" s="67">
        <v>45474</v>
      </c>
      <c r="S41" s="67">
        <v>45536</v>
      </c>
      <c r="T41" s="67">
        <v>45566</v>
      </c>
    </row>
    <row r="42" s="36" customFormat="1" customHeight="1" spans="1:20">
      <c r="A42" s="49"/>
      <c r="B42" s="49"/>
      <c r="C42" s="49"/>
      <c r="D42" s="51" t="s">
        <v>206</v>
      </c>
      <c r="E42" s="49"/>
      <c r="F42" s="49"/>
      <c r="H42" s="49"/>
      <c r="I42" s="49"/>
      <c r="J42" s="49"/>
      <c r="K42" s="49"/>
      <c r="L42" s="49"/>
      <c r="M42" s="49"/>
      <c r="N42" s="49"/>
      <c r="O42" s="49"/>
      <c r="P42" s="49"/>
      <c r="Q42" s="59"/>
      <c r="R42" s="59"/>
      <c r="S42" s="59"/>
      <c r="T42" s="59"/>
    </row>
    <row r="43" s="36" customFormat="1" customHeight="1" spans="1:20">
      <c r="A43" s="49">
        <v>42</v>
      </c>
      <c r="B43" s="49" t="s">
        <v>29</v>
      </c>
      <c r="C43" s="49" t="s">
        <v>30</v>
      </c>
      <c r="D43" s="52" t="s">
        <v>207</v>
      </c>
      <c r="E43" s="49" t="s">
        <v>208</v>
      </c>
      <c r="F43" s="53" t="s">
        <v>33</v>
      </c>
      <c r="G43" s="49" t="s">
        <v>153</v>
      </c>
      <c r="H43" s="49" t="s">
        <v>209</v>
      </c>
      <c r="I43" s="49">
        <v>300</v>
      </c>
      <c r="J43" s="49"/>
      <c r="K43" s="49">
        <v>131.76</v>
      </c>
      <c r="L43" s="49"/>
      <c r="M43" s="49">
        <v>168.24</v>
      </c>
      <c r="N43" s="49" t="s">
        <v>155</v>
      </c>
      <c r="O43" s="49" t="s">
        <v>210</v>
      </c>
      <c r="P43" s="62" t="s">
        <v>211</v>
      </c>
      <c r="Q43" s="67">
        <v>45474</v>
      </c>
      <c r="R43" s="67">
        <v>45474</v>
      </c>
      <c r="S43" s="67">
        <v>45536</v>
      </c>
      <c r="T43" s="67">
        <v>45566</v>
      </c>
    </row>
    <row r="44" s="36" customFormat="1" customHeight="1" spans="1:20">
      <c r="A44" s="49"/>
      <c r="B44" s="49"/>
      <c r="C44" s="49"/>
      <c r="D44" s="51" t="s">
        <v>212</v>
      </c>
      <c r="E44" s="49"/>
      <c r="F44" s="53"/>
      <c r="G44" s="49"/>
      <c r="H44" s="49"/>
      <c r="I44" s="49"/>
      <c r="J44" s="49"/>
      <c r="K44" s="49"/>
      <c r="L44" s="49"/>
      <c r="M44" s="49"/>
      <c r="N44" s="49"/>
      <c r="O44" s="49"/>
      <c r="P44" s="62"/>
      <c r="Q44" s="67"/>
      <c r="R44" s="67"/>
      <c r="S44" s="67"/>
      <c r="T44" s="67"/>
    </row>
    <row r="45" s="36" customFormat="1" customHeight="1" spans="1:20">
      <c r="A45" s="49"/>
      <c r="B45" s="49" t="s">
        <v>29</v>
      </c>
      <c r="C45" s="49" t="s">
        <v>30</v>
      </c>
      <c r="D45" s="49" t="s">
        <v>213</v>
      </c>
      <c r="E45" s="49" t="s">
        <v>214</v>
      </c>
      <c r="F45" s="53" t="s">
        <v>33</v>
      </c>
      <c r="G45" s="49" t="s">
        <v>86</v>
      </c>
      <c r="H45" s="49" t="s">
        <v>190</v>
      </c>
      <c r="I45" s="49">
        <v>102</v>
      </c>
      <c r="J45" s="49">
        <v>81.6</v>
      </c>
      <c r="K45" s="49">
        <v>20.4</v>
      </c>
      <c r="L45" s="49"/>
      <c r="M45" s="49"/>
      <c r="N45" s="49" t="s">
        <v>191</v>
      </c>
      <c r="O45" s="49" t="s">
        <v>215</v>
      </c>
      <c r="P45" s="62" t="s">
        <v>216</v>
      </c>
      <c r="Q45" s="67">
        <v>45474</v>
      </c>
      <c r="R45" s="67">
        <v>45474</v>
      </c>
      <c r="S45" s="67">
        <v>45536</v>
      </c>
      <c r="T45" s="67">
        <v>45566</v>
      </c>
    </row>
    <row r="46" s="36" customFormat="1" customHeight="1" spans="1:20">
      <c r="A46" s="49"/>
      <c r="B46" s="49" t="s">
        <v>29</v>
      </c>
      <c r="C46" s="49" t="s">
        <v>30</v>
      </c>
      <c r="D46" s="49" t="s">
        <v>217</v>
      </c>
      <c r="E46" s="49" t="s">
        <v>218</v>
      </c>
      <c r="F46" s="53" t="s">
        <v>33</v>
      </c>
      <c r="G46" s="49" t="s">
        <v>34</v>
      </c>
      <c r="H46" s="49" t="s">
        <v>219</v>
      </c>
      <c r="I46" s="49">
        <v>70</v>
      </c>
      <c r="J46" s="49"/>
      <c r="K46" s="49"/>
      <c r="L46" s="49"/>
      <c r="M46" s="49">
        <v>70</v>
      </c>
      <c r="N46" s="49" t="s">
        <v>138</v>
      </c>
      <c r="O46" s="49" t="s">
        <v>215</v>
      </c>
      <c r="P46" s="62" t="s">
        <v>216</v>
      </c>
      <c r="Q46" s="67">
        <v>45474</v>
      </c>
      <c r="R46" s="67">
        <v>45474</v>
      </c>
      <c r="S46" s="67">
        <v>45536</v>
      </c>
      <c r="T46" s="67">
        <v>45566</v>
      </c>
    </row>
    <row r="47" s="36" customFormat="1" customHeight="1" spans="1:20">
      <c r="A47" s="49"/>
      <c r="B47" s="49"/>
      <c r="C47" s="49"/>
      <c r="D47" s="50" t="s">
        <v>220</v>
      </c>
      <c r="E47" s="49"/>
      <c r="F47" s="49"/>
      <c r="G47" s="49"/>
      <c r="H47" s="49"/>
      <c r="I47" s="49"/>
      <c r="J47" s="49"/>
      <c r="K47" s="49"/>
      <c r="L47" s="49"/>
      <c r="M47" s="49"/>
      <c r="N47" s="49"/>
      <c r="O47" s="49"/>
      <c r="P47" s="49"/>
      <c r="Q47" s="59"/>
      <c r="R47" s="59"/>
      <c r="S47" s="59"/>
      <c r="T47" s="59"/>
    </row>
    <row r="48" s="36" customFormat="1" customHeight="1" spans="1:20">
      <c r="A48" s="49">
        <v>43</v>
      </c>
      <c r="B48" s="49" t="s">
        <v>29</v>
      </c>
      <c r="C48" s="49" t="s">
        <v>30</v>
      </c>
      <c r="D48" s="52" t="s">
        <v>221</v>
      </c>
      <c r="E48" s="52" t="s">
        <v>222</v>
      </c>
      <c r="F48" s="53" t="s">
        <v>33</v>
      </c>
      <c r="G48" s="49" t="s">
        <v>170</v>
      </c>
      <c r="H48" s="49" t="s">
        <v>223</v>
      </c>
      <c r="I48" s="49">
        <v>175</v>
      </c>
      <c r="J48" s="49">
        <f>I48*0.8</f>
        <v>140</v>
      </c>
      <c r="K48" s="49">
        <f>I48-J48</f>
        <v>35</v>
      </c>
      <c r="L48" s="52"/>
      <c r="M48" s="49"/>
      <c r="N48" s="49" t="s">
        <v>172</v>
      </c>
      <c r="O48" s="62" t="s">
        <v>224</v>
      </c>
      <c r="P48" s="55" t="s">
        <v>225</v>
      </c>
      <c r="Q48" s="67">
        <v>45474</v>
      </c>
      <c r="R48" s="67">
        <v>45474</v>
      </c>
      <c r="S48" s="67">
        <v>45536</v>
      </c>
      <c r="T48" s="67">
        <v>45566</v>
      </c>
    </row>
    <row r="49" s="36" customFormat="1" customHeight="1" spans="1:20">
      <c r="A49" s="49">
        <v>44</v>
      </c>
      <c r="B49" s="49" t="s">
        <v>29</v>
      </c>
      <c r="C49" s="49" t="s">
        <v>30</v>
      </c>
      <c r="D49" s="52" t="s">
        <v>226</v>
      </c>
      <c r="E49" s="52" t="s">
        <v>227</v>
      </c>
      <c r="F49" s="53" t="s">
        <v>33</v>
      </c>
      <c r="G49" s="49" t="s">
        <v>136</v>
      </c>
      <c r="H49" s="49" t="s">
        <v>228</v>
      </c>
      <c r="I49" s="49">
        <v>135</v>
      </c>
      <c r="J49" s="49">
        <f>I49*0.8</f>
        <v>108</v>
      </c>
      <c r="K49" s="49">
        <f>I49-J49</f>
        <v>27</v>
      </c>
      <c r="L49" s="49"/>
      <c r="M49" s="49"/>
      <c r="N49" s="49" t="s">
        <v>138</v>
      </c>
      <c r="O49" s="62" t="s">
        <v>229</v>
      </c>
      <c r="P49" s="62" t="s">
        <v>230</v>
      </c>
      <c r="Q49" s="67">
        <v>45474</v>
      </c>
      <c r="R49" s="67">
        <v>45474</v>
      </c>
      <c r="S49" s="67">
        <v>45536</v>
      </c>
      <c r="T49" s="67">
        <v>45566</v>
      </c>
    </row>
    <row r="50" s="36" customFormat="1" customHeight="1" spans="1:20">
      <c r="A50" s="49">
        <v>45</v>
      </c>
      <c r="B50" s="49" t="s">
        <v>29</v>
      </c>
      <c r="C50" s="49" t="s">
        <v>30</v>
      </c>
      <c r="D50" s="52" t="s">
        <v>231</v>
      </c>
      <c r="E50" s="52" t="s">
        <v>232</v>
      </c>
      <c r="F50" s="53" t="s">
        <v>33</v>
      </c>
      <c r="G50" s="49" t="s">
        <v>158</v>
      </c>
      <c r="H50" s="49" t="s">
        <v>233</v>
      </c>
      <c r="I50" s="49">
        <v>350</v>
      </c>
      <c r="J50" s="49">
        <f>I50*0.8</f>
        <v>280</v>
      </c>
      <c r="K50" s="49">
        <f>I50-J50</f>
        <v>70</v>
      </c>
      <c r="L50" s="49"/>
      <c r="M50" s="49"/>
      <c r="N50" s="49" t="s">
        <v>160</v>
      </c>
      <c r="O50" s="61" t="s">
        <v>234</v>
      </c>
      <c r="P50" s="62" t="s">
        <v>235</v>
      </c>
      <c r="Q50" s="67">
        <v>45474</v>
      </c>
      <c r="R50" s="67">
        <v>45474</v>
      </c>
      <c r="S50" s="67">
        <v>45536</v>
      </c>
      <c r="T50" s="67">
        <v>45566</v>
      </c>
    </row>
    <row r="51" s="36" customFormat="1" customHeight="1" spans="1:20">
      <c r="A51" s="49">
        <v>46</v>
      </c>
      <c r="B51" s="49" t="s">
        <v>29</v>
      </c>
      <c r="C51" s="49" t="s">
        <v>30</v>
      </c>
      <c r="D51" s="52" t="s">
        <v>236</v>
      </c>
      <c r="E51" s="52" t="s">
        <v>237</v>
      </c>
      <c r="F51" s="53" t="s">
        <v>33</v>
      </c>
      <c r="G51" s="49" t="s">
        <v>142</v>
      </c>
      <c r="H51" s="49" t="s">
        <v>238</v>
      </c>
      <c r="I51" s="49">
        <v>175</v>
      </c>
      <c r="J51" s="49">
        <v>78</v>
      </c>
      <c r="K51" s="49">
        <v>42</v>
      </c>
      <c r="L51" s="49"/>
      <c r="M51" s="49">
        <v>55</v>
      </c>
      <c r="N51" s="49" t="s">
        <v>166</v>
      </c>
      <c r="O51" s="62" t="s">
        <v>239</v>
      </c>
      <c r="P51" s="62" t="s">
        <v>230</v>
      </c>
      <c r="Q51" s="67">
        <v>45474</v>
      </c>
      <c r="R51" s="67">
        <v>45474</v>
      </c>
      <c r="S51" s="67">
        <v>45536</v>
      </c>
      <c r="T51" s="67">
        <v>45566</v>
      </c>
    </row>
    <row r="52" s="36" customFormat="1" customHeight="1" spans="1:20">
      <c r="A52" s="49">
        <v>47</v>
      </c>
      <c r="B52" s="49" t="s">
        <v>29</v>
      </c>
      <c r="C52" s="49" t="s">
        <v>30</v>
      </c>
      <c r="D52" s="52" t="s">
        <v>240</v>
      </c>
      <c r="E52" s="49" t="s">
        <v>241</v>
      </c>
      <c r="F52" s="53" t="s">
        <v>33</v>
      </c>
      <c r="G52" s="49" t="s">
        <v>164</v>
      </c>
      <c r="H52" s="49" t="s">
        <v>242</v>
      </c>
      <c r="I52" s="49">
        <v>400</v>
      </c>
      <c r="J52" s="49">
        <f>I52*0.74</f>
        <v>296</v>
      </c>
      <c r="K52" s="49">
        <f>I52-J52</f>
        <v>104</v>
      </c>
      <c r="L52" s="49"/>
      <c r="M52" s="49"/>
      <c r="N52" s="49" t="s">
        <v>166</v>
      </c>
      <c r="O52" s="61" t="s">
        <v>243</v>
      </c>
      <c r="P52" s="62" t="s">
        <v>235</v>
      </c>
      <c r="Q52" s="67">
        <v>45474</v>
      </c>
      <c r="R52" s="67">
        <v>45474</v>
      </c>
      <c r="S52" s="67">
        <v>45536</v>
      </c>
      <c r="T52" s="67">
        <v>45566</v>
      </c>
    </row>
    <row r="53" s="36" customFormat="1" customHeight="1" spans="1:20">
      <c r="A53" s="49">
        <v>31</v>
      </c>
      <c r="B53" s="49" t="s">
        <v>29</v>
      </c>
      <c r="C53" s="49" t="s">
        <v>30</v>
      </c>
      <c r="D53" s="52" t="s">
        <v>244</v>
      </c>
      <c r="E53" s="49" t="s">
        <v>245</v>
      </c>
      <c r="F53" s="53" t="s">
        <v>33</v>
      </c>
      <c r="G53" s="55" t="s">
        <v>170</v>
      </c>
      <c r="H53" s="49" t="s">
        <v>246</v>
      </c>
      <c r="I53" s="49">
        <v>1900</v>
      </c>
      <c r="J53" s="49">
        <v>384.092</v>
      </c>
      <c r="K53" s="49">
        <v>468</v>
      </c>
      <c r="L53" s="49"/>
      <c r="M53" s="49">
        <v>1047.908</v>
      </c>
      <c r="N53" s="49" t="s">
        <v>172</v>
      </c>
      <c r="O53" s="61" t="s">
        <v>247</v>
      </c>
      <c r="P53" s="62" t="s">
        <v>235</v>
      </c>
      <c r="Q53" s="67">
        <v>45474</v>
      </c>
      <c r="R53" s="67">
        <v>45474</v>
      </c>
      <c r="S53" s="67">
        <v>45536</v>
      </c>
      <c r="T53" s="67">
        <v>45566</v>
      </c>
    </row>
    <row r="54" s="36" customFormat="1" ht="68" customHeight="1" spans="1:20">
      <c r="A54" s="49">
        <v>32</v>
      </c>
      <c r="B54" s="49" t="s">
        <v>29</v>
      </c>
      <c r="C54" s="49" t="s">
        <v>30</v>
      </c>
      <c r="D54" s="52" t="s">
        <v>248</v>
      </c>
      <c r="E54" s="49" t="s">
        <v>249</v>
      </c>
      <c r="F54" s="53" t="s">
        <v>33</v>
      </c>
      <c r="G54" s="55" t="s">
        <v>86</v>
      </c>
      <c r="H54" s="49" t="s">
        <v>250</v>
      </c>
      <c r="I54" s="49">
        <v>500</v>
      </c>
      <c r="J54" s="49">
        <f>I54*0.6</f>
        <v>300</v>
      </c>
      <c r="K54" s="49"/>
      <c r="L54" s="49"/>
      <c r="M54" s="49">
        <f t="shared" ref="M54:M57" si="2">I54-J54</f>
        <v>200</v>
      </c>
      <c r="N54" s="49" t="s">
        <v>88</v>
      </c>
      <c r="O54" s="61" t="s">
        <v>68</v>
      </c>
      <c r="P54" s="62" t="s">
        <v>89</v>
      </c>
      <c r="Q54" s="67">
        <v>45474</v>
      </c>
      <c r="R54" s="67">
        <v>45474</v>
      </c>
      <c r="S54" s="67">
        <v>45536</v>
      </c>
      <c r="T54" s="67">
        <v>45566</v>
      </c>
    </row>
    <row r="55" s="36" customFormat="1" ht="54" customHeight="1" spans="1:20">
      <c r="A55" s="49">
        <v>33</v>
      </c>
      <c r="B55" s="49" t="s">
        <v>29</v>
      </c>
      <c r="C55" s="49" t="s">
        <v>30</v>
      </c>
      <c r="D55" s="52" t="s">
        <v>251</v>
      </c>
      <c r="E55" s="49" t="s">
        <v>252</v>
      </c>
      <c r="F55" s="53" t="s">
        <v>33</v>
      </c>
      <c r="G55" s="55" t="s">
        <v>86</v>
      </c>
      <c r="H55" s="49" t="s">
        <v>253</v>
      </c>
      <c r="I55" s="49">
        <v>600</v>
      </c>
      <c r="J55" s="49">
        <v>400</v>
      </c>
      <c r="K55" s="49"/>
      <c r="L55" s="49"/>
      <c r="M55" s="49">
        <v>200</v>
      </c>
      <c r="N55" s="49" t="s">
        <v>88</v>
      </c>
      <c r="O55" s="61" t="s">
        <v>68</v>
      </c>
      <c r="P55" s="62" t="s">
        <v>89</v>
      </c>
      <c r="Q55" s="67">
        <v>45474</v>
      </c>
      <c r="R55" s="67">
        <v>45474</v>
      </c>
      <c r="S55" s="67">
        <v>45536</v>
      </c>
      <c r="T55" s="67">
        <v>45566</v>
      </c>
    </row>
    <row r="56" s="36" customFormat="1" ht="57" customHeight="1" spans="1:20">
      <c r="A56" s="49">
        <v>34</v>
      </c>
      <c r="B56" s="49" t="s">
        <v>29</v>
      </c>
      <c r="C56" s="49" t="s">
        <v>30</v>
      </c>
      <c r="D56" s="52" t="s">
        <v>254</v>
      </c>
      <c r="E56" s="49" t="s">
        <v>255</v>
      </c>
      <c r="F56" s="53" t="s">
        <v>33</v>
      </c>
      <c r="G56" s="55" t="s">
        <v>104</v>
      </c>
      <c r="H56" s="49" t="s">
        <v>256</v>
      </c>
      <c r="I56" s="49">
        <v>750</v>
      </c>
      <c r="J56" s="49">
        <v>300</v>
      </c>
      <c r="K56" s="49"/>
      <c r="L56" s="49"/>
      <c r="M56" s="49">
        <f t="shared" si="2"/>
        <v>450</v>
      </c>
      <c r="N56" s="49" t="s">
        <v>106</v>
      </c>
      <c r="O56" s="61" t="s">
        <v>257</v>
      </c>
      <c r="P56" s="62" t="s">
        <v>258</v>
      </c>
      <c r="Q56" s="67">
        <v>45474</v>
      </c>
      <c r="R56" s="67">
        <v>45474</v>
      </c>
      <c r="S56" s="67">
        <v>45536</v>
      </c>
      <c r="T56" s="67">
        <v>45566</v>
      </c>
    </row>
    <row r="57" s="36" customFormat="1" ht="66" customHeight="1" spans="1:20">
      <c r="A57" s="49">
        <v>35</v>
      </c>
      <c r="B57" s="49" t="s">
        <v>29</v>
      </c>
      <c r="C57" s="49" t="s">
        <v>30</v>
      </c>
      <c r="D57" s="52" t="s">
        <v>259</v>
      </c>
      <c r="E57" s="49" t="s">
        <v>260</v>
      </c>
      <c r="F57" s="53" t="s">
        <v>33</v>
      </c>
      <c r="G57" s="55" t="s">
        <v>104</v>
      </c>
      <c r="H57" s="49" t="s">
        <v>261</v>
      </c>
      <c r="I57" s="49">
        <v>400</v>
      </c>
      <c r="J57" s="49">
        <f>I57*0.4</f>
        <v>160</v>
      </c>
      <c r="K57" s="49"/>
      <c r="L57" s="49"/>
      <c r="M57" s="49">
        <f t="shared" si="2"/>
        <v>240</v>
      </c>
      <c r="N57" s="49" t="s">
        <v>106</v>
      </c>
      <c r="O57" s="61" t="s">
        <v>262</v>
      </c>
      <c r="P57" s="62" t="s">
        <v>122</v>
      </c>
      <c r="Q57" s="67">
        <v>45474</v>
      </c>
      <c r="R57" s="67">
        <v>45474</v>
      </c>
      <c r="S57" s="67">
        <v>45536</v>
      </c>
      <c r="T57" s="67">
        <v>45566</v>
      </c>
    </row>
    <row r="58" s="36" customFormat="1" ht="68" customHeight="1" spans="1:20">
      <c r="A58" s="49"/>
      <c r="B58" s="49" t="s">
        <v>29</v>
      </c>
      <c r="C58" s="49" t="s">
        <v>30</v>
      </c>
      <c r="D58" s="52" t="s">
        <v>263</v>
      </c>
      <c r="E58" s="49" t="s">
        <v>264</v>
      </c>
      <c r="F58" s="53" t="s">
        <v>33</v>
      </c>
      <c r="G58" s="49" t="s">
        <v>125</v>
      </c>
      <c r="H58" s="49" t="s">
        <v>265</v>
      </c>
      <c r="I58" s="49">
        <v>300</v>
      </c>
      <c r="J58" s="49">
        <v>150</v>
      </c>
      <c r="K58" s="49"/>
      <c r="L58" s="49"/>
      <c r="M58" s="49">
        <v>150</v>
      </c>
      <c r="N58" s="49" t="s">
        <v>127</v>
      </c>
      <c r="O58" s="61" t="s">
        <v>68</v>
      </c>
      <c r="P58" s="62" t="s">
        <v>122</v>
      </c>
      <c r="Q58" s="67">
        <v>45474</v>
      </c>
      <c r="R58" s="67">
        <v>45474</v>
      </c>
      <c r="S58" s="67">
        <v>45536</v>
      </c>
      <c r="T58" s="67">
        <v>45566</v>
      </c>
    </row>
    <row r="59" s="36" customFormat="1" customHeight="1" spans="1:20">
      <c r="A59" s="49"/>
      <c r="B59" s="49" t="s">
        <v>29</v>
      </c>
      <c r="C59" s="49" t="s">
        <v>30</v>
      </c>
      <c r="D59" s="52" t="s">
        <v>266</v>
      </c>
      <c r="E59" s="49" t="s">
        <v>267</v>
      </c>
      <c r="F59" s="53" t="s">
        <v>33</v>
      </c>
      <c r="G59" s="55" t="s">
        <v>136</v>
      </c>
      <c r="H59" s="52" t="s">
        <v>268</v>
      </c>
      <c r="I59" s="64">
        <v>1310</v>
      </c>
      <c r="J59" s="49">
        <v>553.728</v>
      </c>
      <c r="K59" s="49">
        <v>115.96</v>
      </c>
      <c r="L59" s="49"/>
      <c r="M59" s="49">
        <f>I59-J59-K59</f>
        <v>640.312</v>
      </c>
      <c r="N59" s="49" t="s">
        <v>138</v>
      </c>
      <c r="O59" s="61" t="s">
        <v>68</v>
      </c>
      <c r="P59" s="62" t="s">
        <v>122</v>
      </c>
      <c r="Q59" s="67">
        <v>45474</v>
      </c>
      <c r="R59" s="67">
        <v>45474</v>
      </c>
      <c r="S59" s="67">
        <v>45536</v>
      </c>
      <c r="T59" s="67">
        <v>45566</v>
      </c>
    </row>
    <row r="60" s="36" customFormat="1" customHeight="1" spans="1:20">
      <c r="A60" s="49">
        <v>48</v>
      </c>
      <c r="B60" s="49" t="s">
        <v>29</v>
      </c>
      <c r="C60" s="49" t="s">
        <v>269</v>
      </c>
      <c r="D60" s="52" t="s">
        <v>270</v>
      </c>
      <c r="E60" s="52" t="s">
        <v>271</v>
      </c>
      <c r="F60" s="53" t="s">
        <v>33</v>
      </c>
      <c r="G60" s="49" t="s">
        <v>272</v>
      </c>
      <c r="H60" s="49" t="s">
        <v>273</v>
      </c>
      <c r="I60" s="49">
        <v>16.44</v>
      </c>
      <c r="J60" s="49"/>
      <c r="K60" s="49"/>
      <c r="L60" s="49"/>
      <c r="M60" s="49">
        <v>16.44</v>
      </c>
      <c r="N60" s="49" t="s">
        <v>274</v>
      </c>
      <c r="O60" s="61" t="s">
        <v>275</v>
      </c>
      <c r="P60" s="62" t="s">
        <v>276</v>
      </c>
      <c r="Q60" s="67">
        <v>45474</v>
      </c>
      <c r="R60" s="67">
        <v>45474</v>
      </c>
      <c r="S60" s="67">
        <v>45536</v>
      </c>
      <c r="T60" s="67">
        <v>45566</v>
      </c>
    </row>
    <row r="61" s="36" customFormat="1" customHeight="1" spans="1:20">
      <c r="A61" s="49"/>
      <c r="B61" s="49"/>
      <c r="C61" s="49"/>
      <c r="D61" s="50" t="s">
        <v>277</v>
      </c>
      <c r="E61" s="58"/>
      <c r="F61" s="49"/>
      <c r="G61" s="59"/>
      <c r="H61" s="49"/>
      <c r="I61" s="49"/>
      <c r="J61" s="49"/>
      <c r="K61" s="49"/>
      <c r="L61" s="49"/>
      <c r="M61" s="49"/>
      <c r="N61" s="49"/>
      <c r="O61" s="49"/>
      <c r="P61" s="49"/>
      <c r="Q61" s="67"/>
      <c r="R61" s="67"/>
      <c r="S61" s="67"/>
      <c r="T61" s="67"/>
    </row>
    <row r="62" s="36" customFormat="1" ht="69" customHeight="1" spans="1:20">
      <c r="A62" s="49">
        <v>48</v>
      </c>
      <c r="B62" s="55" t="s">
        <v>29</v>
      </c>
      <c r="C62" s="55" t="s">
        <v>30</v>
      </c>
      <c r="D62" s="60" t="s">
        <v>278</v>
      </c>
      <c r="E62" s="55" t="s">
        <v>279</v>
      </c>
      <c r="F62" s="55" t="s">
        <v>280</v>
      </c>
      <c r="G62" s="55" t="s">
        <v>281</v>
      </c>
      <c r="H62" s="55" t="s">
        <v>282</v>
      </c>
      <c r="I62" s="55">
        <v>200</v>
      </c>
      <c r="J62" s="55"/>
      <c r="K62" s="55">
        <v>200</v>
      </c>
      <c r="L62" s="55"/>
      <c r="M62" s="55"/>
      <c r="N62" s="55" t="s">
        <v>283</v>
      </c>
      <c r="O62" s="55" t="s">
        <v>284</v>
      </c>
      <c r="P62" s="55" t="s">
        <v>285</v>
      </c>
      <c r="Q62" s="67">
        <v>45413</v>
      </c>
      <c r="R62" s="67">
        <v>45444</v>
      </c>
      <c r="S62" s="67">
        <v>45536</v>
      </c>
      <c r="T62" s="67">
        <v>45566</v>
      </c>
    </row>
    <row r="63" s="36" customFormat="1" customHeight="1" spans="1:20">
      <c r="A63" s="49"/>
      <c r="B63" s="49"/>
      <c r="C63" s="49"/>
      <c r="D63" s="50" t="s">
        <v>286</v>
      </c>
      <c r="E63" s="49"/>
      <c r="F63" s="40"/>
      <c r="H63" s="49"/>
      <c r="I63" s="49"/>
      <c r="J63" s="49"/>
      <c r="K63" s="49"/>
      <c r="L63" s="49"/>
      <c r="M63" s="49"/>
      <c r="N63" s="49"/>
      <c r="O63" s="49"/>
      <c r="P63" s="49"/>
      <c r="Q63" s="59"/>
      <c r="R63" s="59"/>
      <c r="S63" s="59"/>
      <c r="T63" s="59"/>
    </row>
    <row r="64" s="36" customFormat="1" customHeight="1" spans="1:20">
      <c r="A64" s="49">
        <v>49</v>
      </c>
      <c r="B64" s="55" t="s">
        <v>29</v>
      </c>
      <c r="C64" s="55" t="s">
        <v>30</v>
      </c>
      <c r="D64" s="52" t="s">
        <v>287</v>
      </c>
      <c r="E64" s="52" t="s">
        <v>288</v>
      </c>
      <c r="F64" s="53" t="s">
        <v>33</v>
      </c>
      <c r="G64" s="55" t="s">
        <v>289</v>
      </c>
      <c r="H64" s="55" t="s">
        <v>290</v>
      </c>
      <c r="I64" s="55">
        <v>1100</v>
      </c>
      <c r="J64" s="55">
        <v>1100</v>
      </c>
      <c r="K64" s="55"/>
      <c r="L64" s="52"/>
      <c r="M64" s="52"/>
      <c r="N64" s="55" t="s">
        <v>291</v>
      </c>
      <c r="O64" s="61" t="s">
        <v>292</v>
      </c>
      <c r="P64" s="62" t="s">
        <v>293</v>
      </c>
      <c r="Q64" s="67">
        <v>45413</v>
      </c>
      <c r="R64" s="67">
        <v>45444</v>
      </c>
      <c r="S64" s="67">
        <v>45536</v>
      </c>
      <c r="T64" s="67">
        <v>45566</v>
      </c>
    </row>
    <row r="65" s="36" customFormat="1" customHeight="1" spans="1:20">
      <c r="A65" s="49"/>
      <c r="B65" s="49"/>
      <c r="C65" s="49"/>
      <c r="D65" s="50" t="s">
        <v>294</v>
      </c>
      <c r="E65" s="49"/>
      <c r="F65" s="40"/>
      <c r="H65" s="49"/>
      <c r="I65" s="49"/>
      <c r="J65" s="49"/>
      <c r="K65" s="49"/>
      <c r="L65" s="49"/>
      <c r="M65" s="49"/>
      <c r="N65" s="49"/>
      <c r="O65" s="49"/>
      <c r="P65" s="49"/>
      <c r="Q65" s="59"/>
      <c r="R65" s="59"/>
      <c r="S65" s="59"/>
      <c r="T65" s="59"/>
    </row>
    <row r="66" s="36" customFormat="1" customHeight="1" spans="1:20">
      <c r="A66" s="49">
        <v>50</v>
      </c>
      <c r="B66" s="55" t="s">
        <v>29</v>
      </c>
      <c r="C66" s="55" t="s">
        <v>30</v>
      </c>
      <c r="D66" s="62" t="s">
        <v>295</v>
      </c>
      <c r="E66" s="55" t="s">
        <v>296</v>
      </c>
      <c r="F66" s="55" t="s">
        <v>297</v>
      </c>
      <c r="G66" s="55" t="s">
        <v>298</v>
      </c>
      <c r="H66" s="55" t="s">
        <v>299</v>
      </c>
      <c r="I66" s="55">
        <v>1500</v>
      </c>
      <c r="J66" s="55"/>
      <c r="K66" s="53">
        <v>781.76</v>
      </c>
      <c r="L66" s="53">
        <v>718.24</v>
      </c>
      <c r="M66" s="55"/>
      <c r="N66" s="55" t="s">
        <v>300</v>
      </c>
      <c r="O66" s="55" t="s">
        <v>301</v>
      </c>
      <c r="P66" s="55" t="s">
        <v>302</v>
      </c>
      <c r="Q66" s="67">
        <v>45292</v>
      </c>
      <c r="R66" s="67">
        <v>45292</v>
      </c>
      <c r="S66" s="67">
        <v>45597</v>
      </c>
      <c r="T66" s="67">
        <v>45627</v>
      </c>
    </row>
    <row r="67" s="36" customFormat="1" customHeight="1" spans="1:20">
      <c r="A67" s="49"/>
      <c r="B67" s="55"/>
      <c r="C67" s="55"/>
      <c r="D67" s="62"/>
      <c r="E67" s="55"/>
      <c r="F67" s="55"/>
      <c r="G67" s="55"/>
      <c r="H67" s="68" t="s">
        <v>303</v>
      </c>
      <c r="I67" s="55">
        <f>SUM(I8:I66)</f>
        <v>17083.44</v>
      </c>
      <c r="J67" s="55">
        <f>SUM(J8:J66)</f>
        <v>7080.5</v>
      </c>
      <c r="K67" s="53">
        <f>SUM(K8:K66)</f>
        <v>2578.8</v>
      </c>
      <c r="L67" s="53">
        <f>SUM(L8:L66)</f>
        <v>1584.52</v>
      </c>
      <c r="M67" s="55">
        <f>SUM(M8:M66)</f>
        <v>5839.62</v>
      </c>
      <c r="N67" s="55"/>
      <c r="O67" s="55"/>
      <c r="P67" s="55"/>
      <c r="Q67" s="67"/>
      <c r="R67" s="67"/>
      <c r="S67" s="67"/>
      <c r="T67" s="67"/>
    </row>
    <row r="68" s="36" customFormat="1" customHeight="1" spans="1:20">
      <c r="A68" s="49"/>
      <c r="B68" s="49"/>
      <c r="C68" s="49"/>
      <c r="D68" s="50" t="s">
        <v>304</v>
      </c>
      <c r="E68" s="49"/>
      <c r="F68" s="49"/>
      <c r="G68" s="49"/>
      <c r="H68" s="49"/>
      <c r="I68" s="49"/>
      <c r="J68" s="49"/>
      <c r="K68" s="49"/>
      <c r="L68" s="49"/>
      <c r="M68" s="49"/>
      <c r="N68" s="49"/>
      <c r="O68" s="49"/>
      <c r="P68" s="49"/>
      <c r="Q68" s="59"/>
      <c r="R68" s="59"/>
      <c r="S68" s="59"/>
      <c r="T68" s="59"/>
    </row>
    <row r="69" s="36" customFormat="1" customHeight="1" spans="1:20">
      <c r="A69" s="49"/>
      <c r="B69" s="49"/>
      <c r="C69" s="49"/>
      <c r="D69" s="50" t="s">
        <v>305</v>
      </c>
      <c r="E69" s="49"/>
      <c r="F69" s="40"/>
      <c r="G69" s="59"/>
      <c r="H69" s="49"/>
      <c r="I69" s="49"/>
      <c r="J69" s="49"/>
      <c r="K69" s="49"/>
      <c r="L69" s="49"/>
      <c r="M69" s="49"/>
      <c r="N69" s="49"/>
      <c r="O69" s="49"/>
      <c r="P69" s="49"/>
      <c r="Q69" s="59"/>
      <c r="R69" s="59"/>
      <c r="S69" s="59"/>
      <c r="T69" s="59"/>
    </row>
    <row r="70" s="36" customFormat="1" customHeight="1" spans="1:20">
      <c r="A70" s="49">
        <v>51</v>
      </c>
      <c r="B70" s="55" t="s">
        <v>29</v>
      </c>
      <c r="C70" s="55" t="s">
        <v>306</v>
      </c>
      <c r="D70" s="62" t="s">
        <v>307</v>
      </c>
      <c r="E70" s="55" t="s">
        <v>308</v>
      </c>
      <c r="F70" s="55" t="s">
        <v>309</v>
      </c>
      <c r="G70" s="55" t="s">
        <v>298</v>
      </c>
      <c r="H70" s="55" t="s">
        <v>299</v>
      </c>
      <c r="I70" s="55">
        <v>500</v>
      </c>
      <c r="J70" s="55"/>
      <c r="K70" s="55">
        <v>500</v>
      </c>
      <c r="L70" s="55"/>
      <c r="M70" s="55"/>
      <c r="N70" s="55" t="s">
        <v>310</v>
      </c>
      <c r="O70" s="55" t="s">
        <v>311</v>
      </c>
      <c r="P70" s="55" t="s">
        <v>312</v>
      </c>
      <c r="Q70" s="67">
        <v>45292</v>
      </c>
      <c r="R70" s="67">
        <v>45292</v>
      </c>
      <c r="S70" s="67">
        <v>45597</v>
      </c>
      <c r="T70" s="67">
        <v>45627</v>
      </c>
    </row>
    <row r="71" s="36" customFormat="1" customHeight="1" spans="1:20">
      <c r="A71" s="49"/>
      <c r="B71" s="49"/>
      <c r="C71" s="49"/>
      <c r="D71" s="51" t="s">
        <v>313</v>
      </c>
      <c r="E71" s="49"/>
      <c r="F71" s="49"/>
      <c r="H71" s="49"/>
      <c r="I71" s="49"/>
      <c r="J71" s="49"/>
      <c r="K71" s="49"/>
      <c r="L71" s="49"/>
      <c r="M71" s="49"/>
      <c r="N71" s="49"/>
      <c r="O71" s="49"/>
      <c r="P71" s="49"/>
      <c r="Q71" s="59"/>
      <c r="R71" s="59"/>
      <c r="S71" s="59"/>
      <c r="T71" s="59"/>
    </row>
    <row r="72" s="36" customFormat="1" customHeight="1" spans="1:20">
      <c r="A72" s="49">
        <v>52</v>
      </c>
      <c r="B72" s="55" t="s">
        <v>29</v>
      </c>
      <c r="C72" s="55" t="s">
        <v>306</v>
      </c>
      <c r="D72" s="62" t="s">
        <v>314</v>
      </c>
      <c r="E72" s="55" t="s">
        <v>315</v>
      </c>
      <c r="F72" s="55" t="s">
        <v>316</v>
      </c>
      <c r="G72" s="55" t="s">
        <v>317</v>
      </c>
      <c r="H72" s="55" t="s">
        <v>299</v>
      </c>
      <c r="I72" s="55">
        <f>M72+K72</f>
        <v>2266.73</v>
      </c>
      <c r="J72" s="55"/>
      <c r="K72" s="74">
        <v>296.35</v>
      </c>
      <c r="L72" s="55"/>
      <c r="M72" s="55">
        <v>1970.38</v>
      </c>
      <c r="N72" s="55" t="s">
        <v>310</v>
      </c>
      <c r="O72" s="55" t="s">
        <v>318</v>
      </c>
      <c r="P72" s="55" t="s">
        <v>319</v>
      </c>
      <c r="Q72" s="67">
        <v>45292</v>
      </c>
      <c r="R72" s="67">
        <v>45292</v>
      </c>
      <c r="S72" s="67">
        <v>45597</v>
      </c>
      <c r="T72" s="67">
        <v>45627</v>
      </c>
    </row>
    <row r="73" s="36" customFormat="1" customHeight="1" spans="1:20">
      <c r="A73" s="49"/>
      <c r="B73" s="49"/>
      <c r="C73" s="49"/>
      <c r="D73" s="50" t="s">
        <v>320</v>
      </c>
      <c r="E73" s="49"/>
      <c r="F73" s="49"/>
      <c r="G73" s="49"/>
      <c r="H73" s="49"/>
      <c r="I73" s="49"/>
      <c r="J73" s="49"/>
      <c r="K73" s="49"/>
      <c r="L73" s="49"/>
      <c r="M73" s="49"/>
      <c r="N73" s="49"/>
      <c r="O73" s="49"/>
      <c r="P73" s="49"/>
      <c r="Q73" s="59"/>
      <c r="R73" s="59"/>
      <c r="S73" s="59"/>
      <c r="T73" s="59"/>
    </row>
    <row r="74" s="36" customFormat="1" customHeight="1" spans="1:20">
      <c r="A74" s="49">
        <v>53</v>
      </c>
      <c r="B74" s="55" t="s">
        <v>29</v>
      </c>
      <c r="C74" s="55" t="s">
        <v>306</v>
      </c>
      <c r="D74" s="62" t="s">
        <v>321</v>
      </c>
      <c r="E74" s="55" t="s">
        <v>322</v>
      </c>
      <c r="F74" s="55" t="s">
        <v>323</v>
      </c>
      <c r="G74" s="55" t="s">
        <v>324</v>
      </c>
      <c r="H74" s="55" t="s">
        <v>299</v>
      </c>
      <c r="I74" s="55">
        <v>100</v>
      </c>
      <c r="J74" s="55"/>
      <c r="K74" s="55"/>
      <c r="L74" s="55"/>
      <c r="M74" s="55">
        <v>100</v>
      </c>
      <c r="N74" s="55" t="s">
        <v>325</v>
      </c>
      <c r="O74" s="55" t="s">
        <v>326</v>
      </c>
      <c r="P74" s="55" t="s">
        <v>327</v>
      </c>
      <c r="Q74" s="67">
        <v>45292</v>
      </c>
      <c r="R74" s="67">
        <v>45292</v>
      </c>
      <c r="S74" s="67">
        <v>45597</v>
      </c>
      <c r="T74" s="67">
        <v>45627</v>
      </c>
    </row>
    <row r="75" s="36" customFormat="1" customHeight="1" spans="1:20">
      <c r="A75" s="49"/>
      <c r="B75" s="49"/>
      <c r="C75" s="49"/>
      <c r="D75" s="50" t="s">
        <v>328</v>
      </c>
      <c r="E75" s="49"/>
      <c r="F75" s="49"/>
      <c r="G75" s="49"/>
      <c r="H75" s="49"/>
      <c r="I75" s="49"/>
      <c r="J75" s="49"/>
      <c r="K75" s="49"/>
      <c r="L75" s="49"/>
      <c r="M75" s="49"/>
      <c r="N75" s="49"/>
      <c r="O75" s="49"/>
      <c r="P75" s="49"/>
      <c r="Q75" s="59"/>
      <c r="R75" s="59"/>
      <c r="S75" s="59"/>
      <c r="T75" s="59"/>
    </row>
    <row r="76" s="36" customFormat="1" customHeight="1" spans="1:20">
      <c r="A76" s="49">
        <v>54</v>
      </c>
      <c r="B76" s="55" t="s">
        <v>29</v>
      </c>
      <c r="C76" s="55" t="s">
        <v>306</v>
      </c>
      <c r="D76" s="62" t="s">
        <v>329</v>
      </c>
      <c r="E76" s="55" t="s">
        <v>330</v>
      </c>
      <c r="F76" s="55" t="s">
        <v>331</v>
      </c>
      <c r="G76" s="55" t="s">
        <v>332</v>
      </c>
      <c r="H76" s="55" t="s">
        <v>299</v>
      </c>
      <c r="I76" s="55">
        <v>1152.48</v>
      </c>
      <c r="J76" s="55"/>
      <c r="K76" s="55"/>
      <c r="L76" s="55">
        <v>1152.48</v>
      </c>
      <c r="M76" s="55"/>
      <c r="N76" s="55" t="s">
        <v>310</v>
      </c>
      <c r="O76" s="55" t="s">
        <v>333</v>
      </c>
      <c r="P76" s="55" t="s">
        <v>334</v>
      </c>
      <c r="Q76" s="67">
        <v>45292</v>
      </c>
      <c r="R76" s="67">
        <v>45292</v>
      </c>
      <c r="S76" s="67">
        <v>45597</v>
      </c>
      <c r="T76" s="67">
        <v>45627</v>
      </c>
    </row>
    <row r="77" s="36" customFormat="1" customHeight="1" spans="1:20">
      <c r="A77" s="49"/>
      <c r="B77" s="55"/>
      <c r="C77" s="55"/>
      <c r="D77" s="62"/>
      <c r="E77" s="55"/>
      <c r="F77" s="55"/>
      <c r="G77" s="55"/>
      <c r="H77" s="68" t="s">
        <v>303</v>
      </c>
      <c r="I77" s="55">
        <f>SUM(I70:I76)</f>
        <v>4019.21</v>
      </c>
      <c r="J77" s="55"/>
      <c r="K77" s="55">
        <f>SUM(K70:K76)</f>
        <v>796.35</v>
      </c>
      <c r="L77" s="55">
        <f>SUM(L70:L76)</f>
        <v>1152.48</v>
      </c>
      <c r="M77" s="55">
        <f>SUM(M70:M76)</f>
        <v>2070.38</v>
      </c>
      <c r="N77" s="55"/>
      <c r="O77" s="55"/>
      <c r="P77" s="55"/>
      <c r="Q77" s="80"/>
      <c r="R77" s="81"/>
      <c r="S77" s="81"/>
      <c r="T77" s="81"/>
    </row>
    <row r="78" s="36" customFormat="1" customHeight="1" spans="1:17">
      <c r="A78" s="49"/>
      <c r="B78" s="49"/>
      <c r="C78" s="49"/>
      <c r="D78" s="50" t="s">
        <v>335</v>
      </c>
      <c r="E78" s="49"/>
      <c r="F78" s="49"/>
      <c r="G78" s="49"/>
      <c r="H78" s="49"/>
      <c r="I78" s="49"/>
      <c r="J78" s="49"/>
      <c r="K78" s="49"/>
      <c r="L78" s="49"/>
      <c r="M78" s="49"/>
      <c r="N78" s="49"/>
      <c r="O78" s="49"/>
      <c r="P78" s="49"/>
      <c r="Q78" s="37"/>
    </row>
    <row r="79" s="36" customFormat="1" customHeight="1" spans="1:17">
      <c r="A79" s="49"/>
      <c r="B79" s="49"/>
      <c r="C79" s="49"/>
      <c r="D79" s="50" t="s">
        <v>336</v>
      </c>
      <c r="E79" s="49"/>
      <c r="F79" s="49"/>
      <c r="G79" s="49"/>
      <c r="H79" s="49"/>
      <c r="I79" s="49"/>
      <c r="J79" s="49"/>
      <c r="K79" s="49"/>
      <c r="L79" s="49"/>
      <c r="M79" s="49"/>
      <c r="N79" s="49"/>
      <c r="O79" s="49"/>
      <c r="P79" s="49"/>
      <c r="Q79" s="37"/>
    </row>
    <row r="80" s="36" customFormat="1" customHeight="1" spans="1:20">
      <c r="A80" s="49">
        <v>55</v>
      </c>
      <c r="B80" s="49" t="s">
        <v>29</v>
      </c>
      <c r="C80" s="49" t="s">
        <v>337</v>
      </c>
      <c r="D80" s="52" t="s">
        <v>338</v>
      </c>
      <c r="E80" s="52" t="s">
        <v>339</v>
      </c>
      <c r="F80" s="53" t="s">
        <v>33</v>
      </c>
      <c r="G80" s="49" t="s">
        <v>65</v>
      </c>
      <c r="H80" s="52" t="s">
        <v>340</v>
      </c>
      <c r="I80" s="49">
        <v>159.3</v>
      </c>
      <c r="J80" s="49">
        <f>I80*0.8</f>
        <v>127.44</v>
      </c>
      <c r="K80" s="49">
        <f>I80-J80-M80</f>
        <v>31.86</v>
      </c>
      <c r="L80" s="52"/>
      <c r="M80" s="49"/>
      <c r="N80" s="49" t="s">
        <v>67</v>
      </c>
      <c r="O80" s="62" t="s">
        <v>341</v>
      </c>
      <c r="P80" s="55" t="s">
        <v>342</v>
      </c>
      <c r="Q80" s="67">
        <v>45383</v>
      </c>
      <c r="R80" s="67">
        <v>45383</v>
      </c>
      <c r="S80" s="67">
        <v>45413</v>
      </c>
      <c r="T80" s="67">
        <v>45444</v>
      </c>
    </row>
    <row r="81" s="36" customFormat="1" customHeight="1" spans="1:20">
      <c r="A81" s="49">
        <v>56</v>
      </c>
      <c r="B81" s="49" t="s">
        <v>29</v>
      </c>
      <c r="C81" s="49" t="s">
        <v>337</v>
      </c>
      <c r="D81" s="52" t="s">
        <v>343</v>
      </c>
      <c r="E81" s="52" t="s">
        <v>344</v>
      </c>
      <c r="F81" s="53" t="s">
        <v>33</v>
      </c>
      <c r="G81" s="49" t="s">
        <v>71</v>
      </c>
      <c r="H81" s="49" t="s">
        <v>345</v>
      </c>
      <c r="I81" s="49">
        <v>153.05</v>
      </c>
      <c r="J81" s="49">
        <f t="shared" ref="J81:J104" si="3">I81*0.8</f>
        <v>122.44</v>
      </c>
      <c r="K81" s="49">
        <f t="shared" ref="K81:K104" si="4">I81-J81-M81</f>
        <v>30.61</v>
      </c>
      <c r="L81" s="52"/>
      <c r="M81" s="49"/>
      <c r="N81" s="49" t="s">
        <v>346</v>
      </c>
      <c r="O81" s="62" t="s">
        <v>347</v>
      </c>
      <c r="P81" s="55" t="s">
        <v>342</v>
      </c>
      <c r="Q81" s="67">
        <v>45383</v>
      </c>
      <c r="R81" s="67">
        <v>45383</v>
      </c>
      <c r="S81" s="67">
        <v>45413</v>
      </c>
      <c r="T81" s="67">
        <v>45444</v>
      </c>
    </row>
    <row r="82" s="36" customFormat="1" customHeight="1" spans="1:20">
      <c r="A82" s="49">
        <v>57</v>
      </c>
      <c r="B82" s="49" t="s">
        <v>29</v>
      </c>
      <c r="C82" s="49" t="s">
        <v>337</v>
      </c>
      <c r="D82" s="52" t="s">
        <v>348</v>
      </c>
      <c r="E82" s="52" t="s">
        <v>349</v>
      </c>
      <c r="F82" s="53" t="s">
        <v>33</v>
      </c>
      <c r="G82" s="49" t="s">
        <v>34</v>
      </c>
      <c r="H82" s="52" t="s">
        <v>350</v>
      </c>
      <c r="I82" s="57">
        <v>147.48</v>
      </c>
      <c r="J82" s="49">
        <f t="shared" si="3"/>
        <v>117.984</v>
      </c>
      <c r="K82" s="49">
        <f t="shared" si="4"/>
        <v>29.496</v>
      </c>
      <c r="L82" s="52"/>
      <c r="M82" s="49"/>
      <c r="N82" s="49" t="s">
        <v>78</v>
      </c>
      <c r="O82" s="62" t="s">
        <v>351</v>
      </c>
      <c r="P82" s="55" t="s">
        <v>342</v>
      </c>
      <c r="Q82" s="67">
        <v>45383</v>
      </c>
      <c r="R82" s="67">
        <v>45383</v>
      </c>
      <c r="S82" s="67">
        <v>45413</v>
      </c>
      <c r="T82" s="67">
        <v>45444</v>
      </c>
    </row>
    <row r="83" s="36" customFormat="1" customHeight="1" spans="1:20">
      <c r="A83" s="49">
        <v>58</v>
      </c>
      <c r="B83" s="49" t="s">
        <v>29</v>
      </c>
      <c r="C83" s="49" t="s">
        <v>337</v>
      </c>
      <c r="D83" s="52" t="s">
        <v>352</v>
      </c>
      <c r="E83" s="52" t="s">
        <v>353</v>
      </c>
      <c r="F83" s="53" t="s">
        <v>33</v>
      </c>
      <c r="G83" s="49" t="s">
        <v>41</v>
      </c>
      <c r="H83" s="52" t="s">
        <v>354</v>
      </c>
      <c r="I83" s="49">
        <v>140.21</v>
      </c>
      <c r="J83" s="49">
        <f t="shared" si="3"/>
        <v>112.168</v>
      </c>
      <c r="K83" s="49">
        <f t="shared" si="4"/>
        <v>28.042</v>
      </c>
      <c r="L83" s="52"/>
      <c r="M83" s="49"/>
      <c r="N83" s="49" t="s">
        <v>43</v>
      </c>
      <c r="O83" s="62" t="s">
        <v>355</v>
      </c>
      <c r="P83" s="55" t="s">
        <v>342</v>
      </c>
      <c r="Q83" s="67">
        <v>45383</v>
      </c>
      <c r="R83" s="67">
        <v>45383</v>
      </c>
      <c r="S83" s="67">
        <v>45413</v>
      </c>
      <c r="T83" s="67">
        <v>45444</v>
      </c>
    </row>
    <row r="84" s="36" customFormat="1" customHeight="1" spans="1:20">
      <c r="A84" s="49">
        <v>59</v>
      </c>
      <c r="B84" s="49" t="s">
        <v>29</v>
      </c>
      <c r="C84" s="49" t="s">
        <v>337</v>
      </c>
      <c r="D84" s="52" t="s">
        <v>356</v>
      </c>
      <c r="E84" s="52" t="s">
        <v>357</v>
      </c>
      <c r="F84" s="53" t="s">
        <v>33</v>
      </c>
      <c r="G84" s="49" t="s">
        <v>86</v>
      </c>
      <c r="H84" s="52" t="s">
        <v>358</v>
      </c>
      <c r="I84" s="49">
        <v>147.34</v>
      </c>
      <c r="J84" s="49">
        <f t="shared" si="3"/>
        <v>117.872</v>
      </c>
      <c r="K84" s="49">
        <f t="shared" si="4"/>
        <v>29.468</v>
      </c>
      <c r="L84" s="52"/>
      <c r="M84" s="49"/>
      <c r="N84" s="49" t="s">
        <v>191</v>
      </c>
      <c r="O84" s="62" t="s">
        <v>359</v>
      </c>
      <c r="P84" s="55" t="s">
        <v>342</v>
      </c>
      <c r="Q84" s="67">
        <v>45383</v>
      </c>
      <c r="R84" s="67">
        <v>45383</v>
      </c>
      <c r="S84" s="67">
        <v>45413</v>
      </c>
      <c r="T84" s="67">
        <v>45444</v>
      </c>
    </row>
    <row r="85" s="36" customFormat="1" customHeight="1" spans="1:20">
      <c r="A85" s="49">
        <v>60</v>
      </c>
      <c r="B85" s="49" t="s">
        <v>29</v>
      </c>
      <c r="C85" s="49" t="s">
        <v>337</v>
      </c>
      <c r="D85" s="52" t="s">
        <v>360</v>
      </c>
      <c r="E85" s="52" t="s">
        <v>361</v>
      </c>
      <c r="F85" s="53" t="s">
        <v>33</v>
      </c>
      <c r="G85" s="49" t="s">
        <v>362</v>
      </c>
      <c r="H85" s="52" t="s">
        <v>363</v>
      </c>
      <c r="I85" s="49">
        <v>134.55</v>
      </c>
      <c r="J85" s="49">
        <f t="shared" si="3"/>
        <v>107.64</v>
      </c>
      <c r="K85" s="49">
        <f t="shared" si="4"/>
        <v>26.91</v>
      </c>
      <c r="L85" s="52"/>
      <c r="M85" s="49"/>
      <c r="N85" s="49" t="s">
        <v>364</v>
      </c>
      <c r="O85" s="62" t="s">
        <v>365</v>
      </c>
      <c r="P85" s="55" t="s">
        <v>342</v>
      </c>
      <c r="Q85" s="67">
        <v>45383</v>
      </c>
      <c r="R85" s="67">
        <v>45383</v>
      </c>
      <c r="S85" s="67">
        <v>45413</v>
      </c>
      <c r="T85" s="67">
        <v>45444</v>
      </c>
    </row>
    <row r="86" s="36" customFormat="1" customHeight="1" spans="1:20">
      <c r="A86" s="49">
        <v>61</v>
      </c>
      <c r="B86" s="49" t="s">
        <v>29</v>
      </c>
      <c r="C86" s="49" t="s">
        <v>337</v>
      </c>
      <c r="D86" s="52" t="s">
        <v>366</v>
      </c>
      <c r="E86" s="52" t="s">
        <v>367</v>
      </c>
      <c r="F86" s="53" t="s">
        <v>33</v>
      </c>
      <c r="G86" s="49" t="s">
        <v>92</v>
      </c>
      <c r="H86" s="52" t="s">
        <v>368</v>
      </c>
      <c r="I86" s="49">
        <v>137.9</v>
      </c>
      <c r="J86" s="49">
        <f t="shared" si="3"/>
        <v>110.32</v>
      </c>
      <c r="K86" s="49">
        <f t="shared" si="4"/>
        <v>27.58</v>
      </c>
      <c r="L86" s="52"/>
      <c r="M86" s="49"/>
      <c r="N86" s="49" t="s">
        <v>94</v>
      </c>
      <c r="O86" s="62" t="s">
        <v>369</v>
      </c>
      <c r="P86" s="55" t="s">
        <v>342</v>
      </c>
      <c r="Q86" s="67">
        <v>45383</v>
      </c>
      <c r="R86" s="67">
        <v>45383</v>
      </c>
      <c r="S86" s="67">
        <v>45413</v>
      </c>
      <c r="T86" s="67">
        <v>45444</v>
      </c>
    </row>
    <row r="87" s="36" customFormat="1" customHeight="1" spans="1:20">
      <c r="A87" s="49">
        <v>62</v>
      </c>
      <c r="B87" s="49" t="s">
        <v>29</v>
      </c>
      <c r="C87" s="49" t="s">
        <v>337</v>
      </c>
      <c r="D87" s="56" t="s">
        <v>370</v>
      </c>
      <c r="E87" s="52" t="s">
        <v>371</v>
      </c>
      <c r="F87" s="53" t="s">
        <v>33</v>
      </c>
      <c r="G87" s="49" t="s">
        <v>98</v>
      </c>
      <c r="H87" s="62" t="s">
        <v>372</v>
      </c>
      <c r="I87" s="55">
        <v>140.14</v>
      </c>
      <c r="J87" s="49">
        <f t="shared" si="3"/>
        <v>112.112</v>
      </c>
      <c r="K87" s="49">
        <f t="shared" si="4"/>
        <v>28.028</v>
      </c>
      <c r="L87" s="52"/>
      <c r="M87" s="49"/>
      <c r="N87" s="49" t="s">
        <v>100</v>
      </c>
      <c r="O87" s="62" t="s">
        <v>373</v>
      </c>
      <c r="P87" s="55" t="s">
        <v>342</v>
      </c>
      <c r="Q87" s="67">
        <v>45383</v>
      </c>
      <c r="R87" s="67">
        <v>45383</v>
      </c>
      <c r="S87" s="67">
        <v>45413</v>
      </c>
      <c r="T87" s="67">
        <v>45444</v>
      </c>
    </row>
    <row r="88" s="36" customFormat="1" ht="79" customHeight="1" spans="1:20">
      <c r="A88" s="49">
        <v>63</v>
      </c>
      <c r="B88" s="49" t="s">
        <v>29</v>
      </c>
      <c r="C88" s="49" t="s">
        <v>337</v>
      </c>
      <c r="D88" s="52" t="s">
        <v>374</v>
      </c>
      <c r="E88" s="52" t="s">
        <v>375</v>
      </c>
      <c r="F88" s="53" t="s">
        <v>33</v>
      </c>
      <c r="G88" s="49" t="s">
        <v>104</v>
      </c>
      <c r="H88" s="49" t="s">
        <v>376</v>
      </c>
      <c r="I88" s="49">
        <v>152.11</v>
      </c>
      <c r="J88" s="49">
        <f t="shared" si="3"/>
        <v>121.688</v>
      </c>
      <c r="K88" s="49">
        <f t="shared" si="4"/>
        <v>30.422</v>
      </c>
      <c r="L88" s="52"/>
      <c r="M88" s="49"/>
      <c r="N88" s="49" t="s">
        <v>106</v>
      </c>
      <c r="O88" s="62" t="s">
        <v>377</v>
      </c>
      <c r="P88" s="55" t="s">
        <v>342</v>
      </c>
      <c r="Q88" s="67">
        <v>45383</v>
      </c>
      <c r="R88" s="67">
        <v>45383</v>
      </c>
      <c r="S88" s="67">
        <v>45413</v>
      </c>
      <c r="T88" s="67">
        <v>45444</v>
      </c>
    </row>
    <row r="89" s="36" customFormat="1" customHeight="1" spans="1:20">
      <c r="A89" s="49">
        <v>64</v>
      </c>
      <c r="B89" s="49" t="s">
        <v>29</v>
      </c>
      <c r="C89" s="49" t="s">
        <v>337</v>
      </c>
      <c r="D89" s="52" t="s">
        <v>378</v>
      </c>
      <c r="E89" s="52" t="s">
        <v>379</v>
      </c>
      <c r="F89" s="53" t="s">
        <v>33</v>
      </c>
      <c r="G89" s="49" t="s">
        <v>109</v>
      </c>
      <c r="H89" s="52" t="s">
        <v>380</v>
      </c>
      <c r="I89" s="57">
        <v>212.8</v>
      </c>
      <c r="J89" s="49">
        <f t="shared" si="3"/>
        <v>170.24</v>
      </c>
      <c r="K89" s="49">
        <f t="shared" si="4"/>
        <v>42.56</v>
      </c>
      <c r="L89" s="52"/>
      <c r="M89" s="49"/>
      <c r="N89" s="49" t="s">
        <v>111</v>
      </c>
      <c r="O89" s="62" t="s">
        <v>381</v>
      </c>
      <c r="P89" s="55" t="s">
        <v>342</v>
      </c>
      <c r="Q89" s="67">
        <v>45383</v>
      </c>
      <c r="R89" s="67">
        <v>45383</v>
      </c>
      <c r="S89" s="67">
        <v>45413</v>
      </c>
      <c r="T89" s="67">
        <v>45444</v>
      </c>
    </row>
    <row r="90" s="36" customFormat="1" customHeight="1" spans="1:20">
      <c r="A90" s="49">
        <v>65</v>
      </c>
      <c r="B90" s="49" t="s">
        <v>29</v>
      </c>
      <c r="C90" s="49" t="s">
        <v>337</v>
      </c>
      <c r="D90" s="52" t="s">
        <v>382</v>
      </c>
      <c r="E90" s="52" t="s">
        <v>383</v>
      </c>
      <c r="F90" s="53" t="s">
        <v>33</v>
      </c>
      <c r="G90" s="49" t="s">
        <v>115</v>
      </c>
      <c r="H90" s="52" t="s">
        <v>384</v>
      </c>
      <c r="I90" s="49">
        <v>148.4</v>
      </c>
      <c r="J90" s="49">
        <f t="shared" si="3"/>
        <v>118.72</v>
      </c>
      <c r="K90" s="49">
        <f t="shared" si="4"/>
        <v>29.68</v>
      </c>
      <c r="L90" s="52"/>
      <c r="M90" s="49"/>
      <c r="N90" s="49" t="s">
        <v>117</v>
      </c>
      <c r="O90" s="62" t="s">
        <v>385</v>
      </c>
      <c r="P90" s="55" t="s">
        <v>342</v>
      </c>
      <c r="Q90" s="67">
        <v>45383</v>
      </c>
      <c r="R90" s="67">
        <v>45383</v>
      </c>
      <c r="S90" s="67">
        <v>45413</v>
      </c>
      <c r="T90" s="67">
        <v>45444</v>
      </c>
    </row>
    <row r="91" s="36" customFormat="1" customHeight="1" spans="1:20">
      <c r="A91" s="49">
        <v>66</v>
      </c>
      <c r="B91" s="49" t="s">
        <v>386</v>
      </c>
      <c r="C91" s="49" t="s">
        <v>337</v>
      </c>
      <c r="D91" s="52" t="s">
        <v>387</v>
      </c>
      <c r="E91" s="52" t="s">
        <v>388</v>
      </c>
      <c r="F91" s="53" t="s">
        <v>33</v>
      </c>
      <c r="G91" s="49" t="s">
        <v>47</v>
      </c>
      <c r="H91" s="52" t="s">
        <v>389</v>
      </c>
      <c r="I91" s="49">
        <v>103</v>
      </c>
      <c r="J91" s="49">
        <f t="shared" si="3"/>
        <v>82.4</v>
      </c>
      <c r="K91" s="49">
        <f t="shared" si="4"/>
        <v>20.6</v>
      </c>
      <c r="L91" s="52"/>
      <c r="M91" s="49"/>
      <c r="N91" s="49" t="s">
        <v>49</v>
      </c>
      <c r="O91" s="62" t="s">
        <v>390</v>
      </c>
      <c r="P91" s="55" t="s">
        <v>342</v>
      </c>
      <c r="Q91" s="67">
        <v>45383</v>
      </c>
      <c r="R91" s="67">
        <v>45383</v>
      </c>
      <c r="S91" s="67">
        <v>45413</v>
      </c>
      <c r="T91" s="67">
        <v>45444</v>
      </c>
    </row>
    <row r="92" s="36" customFormat="1" customHeight="1" spans="1:20">
      <c r="A92" s="49">
        <v>67</v>
      </c>
      <c r="B92" s="49" t="s">
        <v>29</v>
      </c>
      <c r="C92" s="49" t="s">
        <v>337</v>
      </c>
      <c r="D92" s="52" t="s">
        <v>391</v>
      </c>
      <c r="E92" s="52" t="s">
        <v>392</v>
      </c>
      <c r="F92" s="53" t="s">
        <v>33</v>
      </c>
      <c r="G92" s="49" t="s">
        <v>125</v>
      </c>
      <c r="H92" s="52" t="s">
        <v>393</v>
      </c>
      <c r="I92" s="49">
        <v>164.53</v>
      </c>
      <c r="J92" s="49">
        <f t="shared" si="3"/>
        <v>131.624</v>
      </c>
      <c r="K92" s="49">
        <f t="shared" si="4"/>
        <v>32.906</v>
      </c>
      <c r="L92" s="52"/>
      <c r="M92" s="49"/>
      <c r="N92" s="49" t="s">
        <v>127</v>
      </c>
      <c r="O92" s="62" t="s">
        <v>394</v>
      </c>
      <c r="P92" s="55" t="s">
        <v>342</v>
      </c>
      <c r="Q92" s="67">
        <v>45383</v>
      </c>
      <c r="R92" s="67">
        <v>45383</v>
      </c>
      <c r="S92" s="67">
        <v>45413</v>
      </c>
      <c r="T92" s="67">
        <v>45444</v>
      </c>
    </row>
    <row r="93" s="36" customFormat="1" customHeight="1" spans="1:20">
      <c r="A93" s="49">
        <v>68</v>
      </c>
      <c r="B93" s="49" t="s">
        <v>29</v>
      </c>
      <c r="C93" s="49" t="s">
        <v>337</v>
      </c>
      <c r="D93" s="52" t="s">
        <v>395</v>
      </c>
      <c r="E93" s="52" t="s">
        <v>396</v>
      </c>
      <c r="F93" s="53" t="s">
        <v>33</v>
      </c>
      <c r="G93" s="49" t="s">
        <v>131</v>
      </c>
      <c r="H93" s="52" t="s">
        <v>397</v>
      </c>
      <c r="I93" s="57">
        <v>204.89</v>
      </c>
      <c r="J93" s="49">
        <f t="shared" si="3"/>
        <v>163.912</v>
      </c>
      <c r="K93" s="49">
        <f t="shared" si="4"/>
        <v>40.978</v>
      </c>
      <c r="L93" s="52"/>
      <c r="M93" s="49"/>
      <c r="N93" s="49" t="s">
        <v>133</v>
      </c>
      <c r="O93" s="62" t="s">
        <v>398</v>
      </c>
      <c r="P93" s="55" t="s">
        <v>342</v>
      </c>
      <c r="Q93" s="67">
        <v>45383</v>
      </c>
      <c r="R93" s="67">
        <v>45383</v>
      </c>
      <c r="S93" s="67">
        <v>45413</v>
      </c>
      <c r="T93" s="67">
        <v>45444</v>
      </c>
    </row>
    <row r="94" s="36" customFormat="1" customHeight="1" spans="1:20">
      <c r="A94" s="49">
        <v>69</v>
      </c>
      <c r="B94" s="49" t="s">
        <v>29</v>
      </c>
      <c r="C94" s="49" t="s">
        <v>337</v>
      </c>
      <c r="D94" s="52" t="s">
        <v>399</v>
      </c>
      <c r="E94" s="52" t="s">
        <v>400</v>
      </c>
      <c r="F94" s="53" t="s">
        <v>33</v>
      </c>
      <c r="G94" s="49" t="s">
        <v>136</v>
      </c>
      <c r="H94" s="52" t="s">
        <v>401</v>
      </c>
      <c r="I94" s="75">
        <v>172</v>
      </c>
      <c r="J94" s="49">
        <f t="shared" si="3"/>
        <v>137.6</v>
      </c>
      <c r="K94" s="49">
        <f t="shared" si="4"/>
        <v>34.4</v>
      </c>
      <c r="L94" s="52"/>
      <c r="M94" s="49"/>
      <c r="N94" s="49" t="s">
        <v>138</v>
      </c>
      <c r="O94" s="62" t="s">
        <v>402</v>
      </c>
      <c r="P94" s="55" t="s">
        <v>342</v>
      </c>
      <c r="Q94" s="67">
        <v>45383</v>
      </c>
      <c r="R94" s="67">
        <v>45383</v>
      </c>
      <c r="S94" s="67">
        <v>45413</v>
      </c>
      <c r="T94" s="67">
        <v>45444</v>
      </c>
    </row>
    <row r="95" s="36" customFormat="1" customHeight="1" spans="1:20">
      <c r="A95" s="49">
        <v>70</v>
      </c>
      <c r="B95" s="49" t="s">
        <v>29</v>
      </c>
      <c r="C95" s="49" t="s">
        <v>337</v>
      </c>
      <c r="D95" s="56" t="s">
        <v>403</v>
      </c>
      <c r="E95" s="52" t="s">
        <v>404</v>
      </c>
      <c r="F95" s="53" t="s">
        <v>33</v>
      </c>
      <c r="G95" s="49" t="s">
        <v>142</v>
      </c>
      <c r="H95" s="52" t="s">
        <v>405</v>
      </c>
      <c r="I95" s="49">
        <v>153.32</v>
      </c>
      <c r="J95" s="49">
        <f t="shared" si="3"/>
        <v>122.656</v>
      </c>
      <c r="K95" s="49">
        <f t="shared" si="4"/>
        <v>30.664</v>
      </c>
      <c r="L95" s="52"/>
      <c r="M95" s="49"/>
      <c r="N95" s="49" t="s">
        <v>144</v>
      </c>
      <c r="O95" s="62" t="s">
        <v>406</v>
      </c>
      <c r="P95" s="55" t="s">
        <v>342</v>
      </c>
      <c r="Q95" s="67">
        <v>45383</v>
      </c>
      <c r="R95" s="67">
        <v>45383</v>
      </c>
      <c r="S95" s="67">
        <v>45413</v>
      </c>
      <c r="T95" s="67">
        <v>45444</v>
      </c>
    </row>
    <row r="96" s="36" customFormat="1" customHeight="1" spans="1:20">
      <c r="A96" s="49">
        <v>71</v>
      </c>
      <c r="B96" s="49" t="s">
        <v>29</v>
      </c>
      <c r="C96" s="49" t="s">
        <v>337</v>
      </c>
      <c r="D96" s="52" t="s">
        <v>407</v>
      </c>
      <c r="E96" s="52" t="s">
        <v>408</v>
      </c>
      <c r="F96" s="53" t="s">
        <v>33</v>
      </c>
      <c r="G96" s="49" t="s">
        <v>148</v>
      </c>
      <c r="H96" s="52" t="s">
        <v>409</v>
      </c>
      <c r="I96" s="49">
        <v>157.35</v>
      </c>
      <c r="J96" s="49">
        <f t="shared" si="3"/>
        <v>125.88</v>
      </c>
      <c r="K96" s="49">
        <f t="shared" si="4"/>
        <v>31.47</v>
      </c>
      <c r="L96" s="52"/>
      <c r="M96" s="49"/>
      <c r="N96" s="49" t="s">
        <v>150</v>
      </c>
      <c r="O96" s="62" t="s">
        <v>410</v>
      </c>
      <c r="P96" s="55" t="s">
        <v>342</v>
      </c>
      <c r="Q96" s="67">
        <v>45383</v>
      </c>
      <c r="R96" s="67">
        <v>45383</v>
      </c>
      <c r="S96" s="67">
        <v>45413</v>
      </c>
      <c r="T96" s="67">
        <v>45444</v>
      </c>
    </row>
    <row r="97" s="36" customFormat="1" customHeight="1" spans="1:20">
      <c r="A97" s="49">
        <v>72</v>
      </c>
      <c r="B97" s="49" t="s">
        <v>29</v>
      </c>
      <c r="C97" s="49" t="s">
        <v>337</v>
      </c>
      <c r="D97" s="52" t="s">
        <v>411</v>
      </c>
      <c r="E97" s="52" t="s">
        <v>412</v>
      </c>
      <c r="F97" s="53" t="s">
        <v>33</v>
      </c>
      <c r="G97" s="49" t="s">
        <v>153</v>
      </c>
      <c r="H97" s="52" t="s">
        <v>413</v>
      </c>
      <c r="I97" s="49">
        <v>140.98</v>
      </c>
      <c r="J97" s="49">
        <f t="shared" si="3"/>
        <v>112.784</v>
      </c>
      <c r="K97" s="49">
        <f t="shared" si="4"/>
        <v>28.196</v>
      </c>
      <c r="L97" s="52"/>
      <c r="M97" s="49"/>
      <c r="N97" s="49" t="s">
        <v>155</v>
      </c>
      <c r="O97" s="62" t="s">
        <v>414</v>
      </c>
      <c r="P97" s="55" t="s">
        <v>342</v>
      </c>
      <c r="Q97" s="67">
        <v>45383</v>
      </c>
      <c r="R97" s="67">
        <v>45383</v>
      </c>
      <c r="S97" s="67">
        <v>45413</v>
      </c>
      <c r="T97" s="67">
        <v>45444</v>
      </c>
    </row>
    <row r="98" s="36" customFormat="1" customHeight="1" spans="1:20">
      <c r="A98" s="49">
        <v>73</v>
      </c>
      <c r="B98" s="49" t="s">
        <v>29</v>
      </c>
      <c r="C98" s="49" t="s">
        <v>337</v>
      </c>
      <c r="D98" s="52" t="s">
        <v>415</v>
      </c>
      <c r="E98" s="52" t="s">
        <v>416</v>
      </c>
      <c r="F98" s="53" t="s">
        <v>33</v>
      </c>
      <c r="G98" s="49" t="s">
        <v>158</v>
      </c>
      <c r="H98" s="52" t="s">
        <v>417</v>
      </c>
      <c r="I98" s="49">
        <v>157.5</v>
      </c>
      <c r="J98" s="49">
        <f t="shared" si="3"/>
        <v>126</v>
      </c>
      <c r="K98" s="49">
        <f t="shared" si="4"/>
        <v>31.5</v>
      </c>
      <c r="L98" s="52"/>
      <c r="M98" s="49"/>
      <c r="N98" s="49" t="s">
        <v>160</v>
      </c>
      <c r="O98" s="62" t="s">
        <v>418</v>
      </c>
      <c r="P98" s="55" t="s">
        <v>342</v>
      </c>
      <c r="Q98" s="67">
        <v>45383</v>
      </c>
      <c r="R98" s="67">
        <v>45383</v>
      </c>
      <c r="S98" s="67">
        <v>45413</v>
      </c>
      <c r="T98" s="67">
        <v>45444</v>
      </c>
    </row>
    <row r="99" s="36" customFormat="1" customHeight="1" spans="1:20">
      <c r="A99" s="49">
        <v>74</v>
      </c>
      <c r="B99" s="49" t="s">
        <v>29</v>
      </c>
      <c r="C99" s="49" t="s">
        <v>337</v>
      </c>
      <c r="D99" s="52" t="s">
        <v>419</v>
      </c>
      <c r="E99" s="52" t="s">
        <v>420</v>
      </c>
      <c r="F99" s="53" t="s">
        <v>33</v>
      </c>
      <c r="G99" s="49" t="s">
        <v>164</v>
      </c>
      <c r="H99" s="69" t="s">
        <v>421</v>
      </c>
      <c r="I99" s="76">
        <v>146.13</v>
      </c>
      <c r="J99" s="49">
        <f t="shared" si="3"/>
        <v>116.904</v>
      </c>
      <c r="K99" s="49">
        <f t="shared" si="4"/>
        <v>29.226</v>
      </c>
      <c r="L99" s="52"/>
      <c r="M99" s="49"/>
      <c r="N99" s="76" t="s">
        <v>166</v>
      </c>
      <c r="O99" s="62" t="s">
        <v>351</v>
      </c>
      <c r="P99" s="55" t="s">
        <v>342</v>
      </c>
      <c r="Q99" s="67">
        <v>45383</v>
      </c>
      <c r="R99" s="67">
        <v>45383</v>
      </c>
      <c r="S99" s="67">
        <v>45413</v>
      </c>
      <c r="T99" s="67">
        <v>45444</v>
      </c>
    </row>
    <row r="100" s="36" customFormat="1" customHeight="1" spans="1:20">
      <c r="A100" s="49">
        <v>76</v>
      </c>
      <c r="B100" s="49" t="s">
        <v>29</v>
      </c>
      <c r="C100" s="49" t="s">
        <v>337</v>
      </c>
      <c r="D100" s="52" t="s">
        <v>422</v>
      </c>
      <c r="E100" s="52" t="s">
        <v>423</v>
      </c>
      <c r="F100" s="53" t="s">
        <v>33</v>
      </c>
      <c r="G100" s="49" t="s">
        <v>170</v>
      </c>
      <c r="H100" s="52" t="s">
        <v>424</v>
      </c>
      <c r="I100" s="49">
        <v>157.9</v>
      </c>
      <c r="J100" s="49">
        <f t="shared" si="3"/>
        <v>126.32</v>
      </c>
      <c r="K100" s="49">
        <f t="shared" si="4"/>
        <v>31.58</v>
      </c>
      <c r="L100" s="52"/>
      <c r="M100" s="49"/>
      <c r="N100" s="76" t="s">
        <v>172</v>
      </c>
      <c r="O100" s="62" t="s">
        <v>425</v>
      </c>
      <c r="P100" s="55" t="s">
        <v>342</v>
      </c>
      <c r="Q100" s="67">
        <v>45383</v>
      </c>
      <c r="R100" s="67">
        <v>45383</v>
      </c>
      <c r="S100" s="67">
        <v>45413</v>
      </c>
      <c r="T100" s="67">
        <v>45444</v>
      </c>
    </row>
    <row r="101" s="36" customFormat="1" customHeight="1" spans="1:20">
      <c r="A101" s="49">
        <v>77</v>
      </c>
      <c r="B101" s="49" t="s">
        <v>29</v>
      </c>
      <c r="C101" s="49" t="s">
        <v>337</v>
      </c>
      <c r="D101" s="52" t="s">
        <v>426</v>
      </c>
      <c r="E101" s="52" t="s">
        <v>427</v>
      </c>
      <c r="F101" s="53" t="s">
        <v>33</v>
      </c>
      <c r="G101" s="49" t="s">
        <v>53</v>
      </c>
      <c r="H101" s="52" t="s">
        <v>428</v>
      </c>
      <c r="I101" s="49">
        <v>157.8</v>
      </c>
      <c r="J101" s="49">
        <f t="shared" si="3"/>
        <v>126.24</v>
      </c>
      <c r="K101" s="49">
        <f t="shared" si="4"/>
        <v>31.56</v>
      </c>
      <c r="L101" s="52"/>
      <c r="M101" s="49"/>
      <c r="N101" s="49" t="s">
        <v>176</v>
      </c>
      <c r="O101" s="62" t="s">
        <v>429</v>
      </c>
      <c r="P101" s="55" t="s">
        <v>342</v>
      </c>
      <c r="Q101" s="67">
        <v>45383</v>
      </c>
      <c r="R101" s="67">
        <v>45383</v>
      </c>
      <c r="S101" s="67">
        <v>45413</v>
      </c>
      <c r="T101" s="67">
        <v>45444</v>
      </c>
    </row>
    <row r="102" s="36" customFormat="1" customHeight="1" spans="1:20">
      <c r="A102" s="49">
        <v>78</v>
      </c>
      <c r="B102" s="49" t="s">
        <v>29</v>
      </c>
      <c r="C102" s="49" t="s">
        <v>337</v>
      </c>
      <c r="D102" s="52" t="s">
        <v>430</v>
      </c>
      <c r="E102" s="52" t="s">
        <v>431</v>
      </c>
      <c r="F102" s="53" t="s">
        <v>33</v>
      </c>
      <c r="G102" s="49" t="s">
        <v>180</v>
      </c>
      <c r="H102" s="52" t="s">
        <v>432</v>
      </c>
      <c r="I102" s="49">
        <v>158.27</v>
      </c>
      <c r="J102" s="49">
        <v>126.456</v>
      </c>
      <c r="K102" s="49">
        <f t="shared" si="4"/>
        <v>31.814</v>
      </c>
      <c r="L102" s="52"/>
      <c r="M102" s="49"/>
      <c r="N102" s="49" t="s">
        <v>182</v>
      </c>
      <c r="O102" s="62" t="s">
        <v>433</v>
      </c>
      <c r="P102" s="55" t="s">
        <v>342</v>
      </c>
      <c r="Q102" s="67">
        <v>45383</v>
      </c>
      <c r="R102" s="67">
        <v>45383</v>
      </c>
      <c r="S102" s="67">
        <v>45413</v>
      </c>
      <c r="T102" s="67">
        <v>45444</v>
      </c>
    </row>
    <row r="103" s="36" customFormat="1" customHeight="1" spans="1:20">
      <c r="A103" s="49">
        <v>79</v>
      </c>
      <c r="B103" s="49" t="s">
        <v>29</v>
      </c>
      <c r="C103" s="49" t="s">
        <v>337</v>
      </c>
      <c r="D103" s="52" t="s">
        <v>434</v>
      </c>
      <c r="E103" s="52" t="s">
        <v>435</v>
      </c>
      <c r="F103" s="53" t="s">
        <v>33</v>
      </c>
      <c r="G103" s="49" t="s">
        <v>58</v>
      </c>
      <c r="H103" s="49" t="s">
        <v>436</v>
      </c>
      <c r="I103" s="49">
        <v>141.4</v>
      </c>
      <c r="J103" s="49">
        <v>85.1</v>
      </c>
      <c r="K103" s="49">
        <f t="shared" si="4"/>
        <v>56.3</v>
      </c>
      <c r="L103" s="52"/>
      <c r="M103" s="49"/>
      <c r="N103" s="49" t="s">
        <v>60</v>
      </c>
      <c r="O103" s="62" t="s">
        <v>437</v>
      </c>
      <c r="P103" s="55" t="s">
        <v>342</v>
      </c>
      <c r="Q103" s="67">
        <v>45383</v>
      </c>
      <c r="R103" s="67">
        <v>45383</v>
      </c>
      <c r="S103" s="67">
        <v>45413</v>
      </c>
      <c r="T103" s="67">
        <v>45444</v>
      </c>
    </row>
    <row r="104" s="36" customFormat="1" customHeight="1" spans="1:20">
      <c r="A104" s="49">
        <v>75</v>
      </c>
      <c r="B104" s="49" t="s">
        <v>29</v>
      </c>
      <c r="C104" s="49" t="s">
        <v>337</v>
      </c>
      <c r="D104" s="52" t="s">
        <v>438</v>
      </c>
      <c r="E104" s="52" t="s">
        <v>439</v>
      </c>
      <c r="F104" s="53" t="s">
        <v>33</v>
      </c>
      <c r="G104" s="49" t="s">
        <v>170</v>
      </c>
      <c r="H104" s="70" t="s">
        <v>440</v>
      </c>
      <c r="I104" s="77">
        <v>35</v>
      </c>
      <c r="J104" s="49">
        <f>I104*0.8</f>
        <v>28</v>
      </c>
      <c r="K104" s="49">
        <f t="shared" si="4"/>
        <v>7</v>
      </c>
      <c r="L104" s="49"/>
      <c r="M104" s="49"/>
      <c r="N104" s="76" t="s">
        <v>172</v>
      </c>
      <c r="O104" s="62" t="s">
        <v>441</v>
      </c>
      <c r="P104" s="55" t="s">
        <v>342</v>
      </c>
      <c r="Q104" s="67">
        <v>45383</v>
      </c>
      <c r="R104" s="67">
        <v>45383</v>
      </c>
      <c r="S104" s="67">
        <v>45413</v>
      </c>
      <c r="T104" s="67">
        <v>45444</v>
      </c>
    </row>
    <row r="105" s="36" customFormat="1" customHeight="1" spans="1:20">
      <c r="A105" s="49"/>
      <c r="B105" s="49"/>
      <c r="C105" s="49"/>
      <c r="D105" s="50" t="s">
        <v>442</v>
      </c>
      <c r="E105" s="49"/>
      <c r="F105" s="49"/>
      <c r="G105" s="49"/>
      <c r="H105" s="49"/>
      <c r="I105" s="49"/>
      <c r="J105" s="49"/>
      <c r="K105" s="49"/>
      <c r="L105" s="49"/>
      <c r="M105" s="49"/>
      <c r="N105" s="49"/>
      <c r="O105" s="49"/>
      <c r="P105" s="49"/>
      <c r="Q105" s="59"/>
      <c r="R105" s="59"/>
      <c r="S105" s="59"/>
      <c r="T105" s="59"/>
    </row>
    <row r="106" s="36" customFormat="1" ht="74" customHeight="1" spans="1:20">
      <c r="A106" s="49">
        <v>82</v>
      </c>
      <c r="B106" s="49" t="s">
        <v>29</v>
      </c>
      <c r="C106" s="49" t="s">
        <v>337</v>
      </c>
      <c r="D106" s="52" t="s">
        <v>443</v>
      </c>
      <c r="E106" s="49" t="s">
        <v>444</v>
      </c>
      <c r="F106" s="53" t="s">
        <v>33</v>
      </c>
      <c r="G106" s="49" t="s">
        <v>104</v>
      </c>
      <c r="H106" s="49" t="s">
        <v>445</v>
      </c>
      <c r="I106" s="49">
        <v>25</v>
      </c>
      <c r="J106" s="59"/>
      <c r="K106" s="49"/>
      <c r="L106" s="49">
        <v>20</v>
      </c>
      <c r="M106" s="49">
        <v>5</v>
      </c>
      <c r="N106" s="49" t="s">
        <v>106</v>
      </c>
      <c r="O106" s="52" t="s">
        <v>446</v>
      </c>
      <c r="P106" s="55" t="s">
        <v>447</v>
      </c>
      <c r="Q106" s="67">
        <v>45444</v>
      </c>
      <c r="R106" s="67">
        <v>45444</v>
      </c>
      <c r="S106" s="67">
        <v>45505</v>
      </c>
      <c r="T106" s="67">
        <v>45536</v>
      </c>
    </row>
    <row r="107" s="36" customFormat="1" ht="57" customHeight="1" spans="1:20">
      <c r="A107" s="49">
        <v>83</v>
      </c>
      <c r="B107" s="49" t="s">
        <v>29</v>
      </c>
      <c r="C107" s="49" t="s">
        <v>337</v>
      </c>
      <c r="D107" s="52" t="s">
        <v>448</v>
      </c>
      <c r="E107" s="49" t="s">
        <v>449</v>
      </c>
      <c r="F107" s="53" t="s">
        <v>33</v>
      </c>
      <c r="G107" s="49" t="s">
        <v>170</v>
      </c>
      <c r="H107" s="49" t="s">
        <v>450</v>
      </c>
      <c r="I107" s="49">
        <v>50</v>
      </c>
      <c r="J107" s="59"/>
      <c r="K107" s="49"/>
      <c r="L107" s="49">
        <v>20</v>
      </c>
      <c r="M107" s="49">
        <v>30</v>
      </c>
      <c r="N107" s="49" t="s">
        <v>172</v>
      </c>
      <c r="O107" s="52" t="s">
        <v>451</v>
      </c>
      <c r="P107" s="55" t="s">
        <v>447</v>
      </c>
      <c r="Q107" s="67">
        <v>45444</v>
      </c>
      <c r="R107" s="67">
        <v>45444</v>
      </c>
      <c r="S107" s="67">
        <v>45505</v>
      </c>
      <c r="T107" s="67">
        <v>45536</v>
      </c>
    </row>
    <row r="108" s="36" customFormat="1" customHeight="1" spans="1:20">
      <c r="A108" s="49"/>
      <c r="B108" s="49"/>
      <c r="C108" s="49"/>
      <c r="D108" s="50" t="s">
        <v>452</v>
      </c>
      <c r="E108" s="49"/>
      <c r="F108" s="49"/>
      <c r="G108" s="51"/>
      <c r="H108" s="49"/>
      <c r="I108" s="49"/>
      <c r="J108" s="49"/>
      <c r="K108" s="49"/>
      <c r="L108" s="49"/>
      <c r="M108" s="49"/>
      <c r="N108" s="49"/>
      <c r="O108" s="49"/>
      <c r="P108" s="49"/>
      <c r="Q108" s="59"/>
      <c r="R108" s="59"/>
      <c r="S108" s="59"/>
      <c r="T108" s="59"/>
    </row>
    <row r="109" s="36" customFormat="1" ht="78" customHeight="1" spans="1:20">
      <c r="A109" s="49">
        <v>84</v>
      </c>
      <c r="B109" s="49" t="s">
        <v>29</v>
      </c>
      <c r="C109" s="49" t="s">
        <v>337</v>
      </c>
      <c r="D109" s="52" t="s">
        <v>453</v>
      </c>
      <c r="E109" s="49" t="s">
        <v>454</v>
      </c>
      <c r="F109" s="53" t="s">
        <v>33</v>
      </c>
      <c r="G109" s="49" t="s">
        <v>47</v>
      </c>
      <c r="H109" s="49" t="s">
        <v>455</v>
      </c>
      <c r="I109" s="49">
        <v>60</v>
      </c>
      <c r="J109" s="59"/>
      <c r="K109" s="49"/>
      <c r="L109" s="49">
        <v>20</v>
      </c>
      <c r="M109" s="49">
        <v>40</v>
      </c>
      <c r="N109" s="49" t="s">
        <v>49</v>
      </c>
      <c r="O109" s="52" t="s">
        <v>456</v>
      </c>
      <c r="P109" s="55" t="s">
        <v>457</v>
      </c>
      <c r="Q109" s="67">
        <v>45444</v>
      </c>
      <c r="R109" s="67">
        <v>45444</v>
      </c>
      <c r="S109" s="67">
        <v>45505</v>
      </c>
      <c r="T109" s="67">
        <v>45536</v>
      </c>
    </row>
    <row r="110" s="36" customFormat="1" ht="48" spans="1:20">
      <c r="A110" s="49">
        <v>85</v>
      </c>
      <c r="B110" s="49" t="s">
        <v>29</v>
      </c>
      <c r="C110" s="49" t="s">
        <v>337</v>
      </c>
      <c r="D110" s="52" t="s">
        <v>458</v>
      </c>
      <c r="E110" s="49" t="s">
        <v>459</v>
      </c>
      <c r="F110" s="53" t="s">
        <v>33</v>
      </c>
      <c r="G110" s="49" t="s">
        <v>104</v>
      </c>
      <c r="H110" s="49" t="s">
        <v>460</v>
      </c>
      <c r="I110" s="49">
        <v>60</v>
      </c>
      <c r="J110" s="59">
        <f>I110*0.65</f>
        <v>39</v>
      </c>
      <c r="K110" s="49"/>
      <c r="M110" s="49">
        <f>I110-J110</f>
        <v>21</v>
      </c>
      <c r="N110" s="49" t="s">
        <v>106</v>
      </c>
      <c r="O110" s="52" t="s">
        <v>461</v>
      </c>
      <c r="P110" s="55" t="s">
        <v>457</v>
      </c>
      <c r="Q110" s="67">
        <v>45413</v>
      </c>
      <c r="R110" s="67">
        <v>45444</v>
      </c>
      <c r="S110" s="67">
        <v>45505</v>
      </c>
      <c r="T110" s="67">
        <v>45536</v>
      </c>
    </row>
    <row r="111" s="36" customFormat="1" ht="48" spans="1:20">
      <c r="A111" s="49">
        <v>85</v>
      </c>
      <c r="B111" s="49" t="s">
        <v>29</v>
      </c>
      <c r="C111" s="49" t="s">
        <v>337</v>
      </c>
      <c r="D111" s="52" t="s">
        <v>462</v>
      </c>
      <c r="E111" s="49" t="s">
        <v>463</v>
      </c>
      <c r="F111" s="53" t="s">
        <v>33</v>
      </c>
      <c r="G111" s="49" t="s">
        <v>136</v>
      </c>
      <c r="H111" s="49" t="s">
        <v>464</v>
      </c>
      <c r="I111" s="49">
        <v>25</v>
      </c>
      <c r="J111" s="59"/>
      <c r="K111" s="49"/>
      <c r="L111" s="49"/>
      <c r="M111" s="49">
        <v>25</v>
      </c>
      <c r="N111" s="49" t="s">
        <v>138</v>
      </c>
      <c r="O111" s="52" t="s">
        <v>465</v>
      </c>
      <c r="P111" s="55" t="s">
        <v>457</v>
      </c>
      <c r="Q111" s="67">
        <v>45413</v>
      </c>
      <c r="R111" s="67">
        <v>45444</v>
      </c>
      <c r="S111" s="67">
        <v>45505</v>
      </c>
      <c r="T111" s="67">
        <v>45536</v>
      </c>
    </row>
    <row r="112" s="36" customFormat="1" ht="60" spans="1:20">
      <c r="A112" s="49"/>
      <c r="B112" s="49" t="s">
        <v>29</v>
      </c>
      <c r="C112" s="49" t="s">
        <v>337</v>
      </c>
      <c r="D112" s="52" t="s">
        <v>466</v>
      </c>
      <c r="E112" s="49" t="s">
        <v>467</v>
      </c>
      <c r="F112" s="53" t="s">
        <v>33</v>
      </c>
      <c r="G112" s="49" t="s">
        <v>136</v>
      </c>
      <c r="H112" s="49" t="s">
        <v>468</v>
      </c>
      <c r="I112" s="49">
        <v>150</v>
      </c>
      <c r="J112" s="59">
        <f>I112*0.3</f>
        <v>45</v>
      </c>
      <c r="K112" s="49"/>
      <c r="L112" s="49"/>
      <c r="M112" s="49">
        <v>105</v>
      </c>
      <c r="N112" s="49" t="s">
        <v>138</v>
      </c>
      <c r="O112" s="52" t="s">
        <v>469</v>
      </c>
      <c r="P112" s="55" t="s">
        <v>457</v>
      </c>
      <c r="Q112" s="67">
        <v>45413</v>
      </c>
      <c r="R112" s="67">
        <v>45444</v>
      </c>
      <c r="S112" s="67">
        <v>45505</v>
      </c>
      <c r="T112" s="67">
        <v>45536</v>
      </c>
    </row>
    <row r="113" s="36" customFormat="1" customHeight="1" spans="1:20">
      <c r="A113" s="49"/>
      <c r="B113" s="49"/>
      <c r="C113" s="49"/>
      <c r="D113" s="51" t="s">
        <v>470</v>
      </c>
      <c r="E113" s="49"/>
      <c r="F113" s="49"/>
      <c r="H113" s="49"/>
      <c r="I113" s="49"/>
      <c r="J113" s="49"/>
      <c r="K113" s="49"/>
      <c r="L113" s="49"/>
      <c r="M113" s="49"/>
      <c r="N113" s="49"/>
      <c r="O113" s="49"/>
      <c r="P113" s="49"/>
      <c r="Q113" s="59"/>
      <c r="R113" s="59"/>
      <c r="S113" s="59"/>
      <c r="T113" s="59"/>
    </row>
    <row r="114" s="38" customFormat="1" customHeight="1" spans="1:20">
      <c r="A114" s="49">
        <v>87</v>
      </c>
      <c r="B114" s="49" t="s">
        <v>29</v>
      </c>
      <c r="C114" s="49" t="s">
        <v>337</v>
      </c>
      <c r="D114" s="56" t="s">
        <v>471</v>
      </c>
      <c r="E114" s="49" t="s">
        <v>472</v>
      </c>
      <c r="F114" s="53" t="s">
        <v>33</v>
      </c>
      <c r="G114" s="49" t="s">
        <v>125</v>
      </c>
      <c r="H114" s="49" t="s">
        <v>473</v>
      </c>
      <c r="I114" s="49">
        <v>20</v>
      </c>
      <c r="J114" s="49"/>
      <c r="K114" s="78"/>
      <c r="L114" s="49">
        <v>20</v>
      </c>
      <c r="M114" s="49"/>
      <c r="N114" s="49" t="s">
        <v>127</v>
      </c>
      <c r="O114" s="52" t="s">
        <v>474</v>
      </c>
      <c r="P114" s="55" t="s">
        <v>457</v>
      </c>
      <c r="Q114" s="82">
        <v>45444</v>
      </c>
      <c r="R114" s="67">
        <v>45444</v>
      </c>
      <c r="S114" s="67">
        <v>45536</v>
      </c>
      <c r="T114" s="67">
        <v>45566</v>
      </c>
    </row>
    <row r="115" s="38" customFormat="1" customHeight="1" spans="1:20">
      <c r="A115" s="49"/>
      <c r="B115" s="49"/>
      <c r="C115" s="49"/>
      <c r="D115" s="56"/>
      <c r="E115" s="49"/>
      <c r="F115" s="53"/>
      <c r="G115" s="49"/>
      <c r="H115" s="68" t="s">
        <v>303</v>
      </c>
      <c r="I115" s="49">
        <f>SUM(I80:I114)</f>
        <v>4113.35</v>
      </c>
      <c r="J115" s="49">
        <f>SUM(J80:J114)</f>
        <v>3034.5</v>
      </c>
      <c r="K115" s="78">
        <f>SUM(K80:K114)</f>
        <v>772.85</v>
      </c>
      <c r="L115" s="49">
        <f>SUM(L80:L114)</f>
        <v>80</v>
      </c>
      <c r="M115" s="49">
        <f>SUM(M80:M114)</f>
        <v>226</v>
      </c>
      <c r="N115" s="49"/>
      <c r="O115" s="52"/>
      <c r="P115" s="55"/>
      <c r="Q115" s="82"/>
      <c r="R115" s="67"/>
      <c r="S115" s="67"/>
      <c r="T115" s="67"/>
    </row>
    <row r="116" s="38" customFormat="1" customHeight="1" spans="1:20">
      <c r="A116" s="55"/>
      <c r="B116" s="55"/>
      <c r="C116" s="55"/>
      <c r="D116" s="71" t="s">
        <v>475</v>
      </c>
      <c r="E116" s="55"/>
      <c r="F116" s="55"/>
      <c r="G116" s="59"/>
      <c r="H116" s="55"/>
      <c r="I116" s="55"/>
      <c r="J116" s="55"/>
      <c r="K116" s="55"/>
      <c r="L116" s="55"/>
      <c r="M116" s="55"/>
      <c r="N116" s="55"/>
      <c r="O116" s="55"/>
      <c r="P116" s="55"/>
      <c r="Q116" s="78"/>
      <c r="R116" s="78"/>
      <c r="S116" s="78"/>
      <c r="T116" s="78"/>
    </row>
    <row r="117" s="38" customFormat="1" customHeight="1" spans="1:20">
      <c r="A117" s="55"/>
      <c r="B117" s="55"/>
      <c r="C117" s="55"/>
      <c r="D117" s="71" t="s">
        <v>476</v>
      </c>
      <c r="E117" s="55"/>
      <c r="F117" s="55"/>
      <c r="G117" s="59"/>
      <c r="H117" s="55"/>
      <c r="I117" s="55"/>
      <c r="J117" s="55"/>
      <c r="K117" s="55"/>
      <c r="L117" s="55"/>
      <c r="M117" s="55"/>
      <c r="N117" s="55"/>
      <c r="O117" s="55"/>
      <c r="P117" s="55"/>
      <c r="Q117" s="78"/>
      <c r="R117" s="78"/>
      <c r="S117" s="78"/>
      <c r="T117" s="78"/>
    </row>
    <row r="118" s="38" customFormat="1" customHeight="1" spans="1:20">
      <c r="A118" s="55">
        <v>88</v>
      </c>
      <c r="B118" s="55" t="s">
        <v>29</v>
      </c>
      <c r="C118" s="55" t="s">
        <v>477</v>
      </c>
      <c r="D118" s="72" t="s">
        <v>478</v>
      </c>
      <c r="E118" s="59" t="s">
        <v>479</v>
      </c>
      <c r="F118" s="59" t="s">
        <v>480</v>
      </c>
      <c r="G118" s="59" t="s">
        <v>481</v>
      </c>
      <c r="H118" s="53" t="s">
        <v>482</v>
      </c>
      <c r="I118" s="53">
        <v>400</v>
      </c>
      <c r="J118" s="53"/>
      <c r="K118" s="53"/>
      <c r="L118" s="59"/>
      <c r="M118" s="59">
        <v>400</v>
      </c>
      <c r="N118" s="55" t="s">
        <v>483</v>
      </c>
      <c r="O118" s="79" t="s">
        <v>484</v>
      </c>
      <c r="P118" s="59" t="s">
        <v>485</v>
      </c>
      <c r="Q118" s="67">
        <v>45352</v>
      </c>
      <c r="R118" s="67">
        <v>45352</v>
      </c>
      <c r="S118" s="67">
        <v>45597</v>
      </c>
      <c r="T118" s="67">
        <v>45597</v>
      </c>
    </row>
    <row r="119" s="38" customFormat="1" customHeight="1" spans="1:20">
      <c r="A119" s="55"/>
      <c r="B119" s="55"/>
      <c r="C119" s="55"/>
      <c r="D119" s="71" t="s">
        <v>486</v>
      </c>
      <c r="E119" s="55"/>
      <c r="F119" s="55"/>
      <c r="G119" s="54"/>
      <c r="H119" s="55"/>
      <c r="I119" s="55"/>
      <c r="J119" s="55"/>
      <c r="K119" s="55"/>
      <c r="L119" s="55"/>
      <c r="M119" s="55"/>
      <c r="N119" s="55"/>
      <c r="O119" s="55"/>
      <c r="P119" s="55"/>
      <c r="Q119" s="78"/>
      <c r="R119" s="78"/>
      <c r="S119" s="78"/>
      <c r="T119" s="78"/>
    </row>
    <row r="120" s="38" customFormat="1" customHeight="1" spans="1:20">
      <c r="A120" s="55">
        <v>89</v>
      </c>
      <c r="B120" s="55" t="s">
        <v>29</v>
      </c>
      <c r="C120" s="55" t="s">
        <v>477</v>
      </c>
      <c r="D120" s="73" t="s">
        <v>487</v>
      </c>
      <c r="E120" s="53" t="s">
        <v>488</v>
      </c>
      <c r="F120" s="53" t="s">
        <v>489</v>
      </c>
      <c r="G120" s="55" t="s">
        <v>490</v>
      </c>
      <c r="H120" s="53" t="s">
        <v>299</v>
      </c>
      <c r="I120" s="53">
        <v>176</v>
      </c>
      <c r="J120" s="53"/>
      <c r="K120" s="53"/>
      <c r="L120" s="53"/>
      <c r="M120" s="53">
        <v>176</v>
      </c>
      <c r="N120" s="55" t="s">
        <v>491</v>
      </c>
      <c r="O120" s="53" t="s">
        <v>492</v>
      </c>
      <c r="P120" s="53" t="s">
        <v>493</v>
      </c>
      <c r="Q120" s="67">
        <v>45292</v>
      </c>
      <c r="R120" s="67">
        <v>45292</v>
      </c>
      <c r="S120" s="67">
        <v>45597</v>
      </c>
      <c r="T120" s="67">
        <v>45597</v>
      </c>
    </row>
    <row r="121" s="38" customFormat="1" customHeight="1" spans="1:20">
      <c r="A121" s="55">
        <v>90</v>
      </c>
      <c r="B121" s="55" t="s">
        <v>29</v>
      </c>
      <c r="C121" s="55" t="s">
        <v>477</v>
      </c>
      <c r="D121" s="73" t="s">
        <v>494</v>
      </c>
      <c r="E121" s="53" t="s">
        <v>488</v>
      </c>
      <c r="F121" s="53" t="s">
        <v>489</v>
      </c>
      <c r="G121" s="55" t="s">
        <v>490</v>
      </c>
      <c r="H121" s="53" t="s">
        <v>299</v>
      </c>
      <c r="I121" s="53">
        <v>176</v>
      </c>
      <c r="J121" s="53"/>
      <c r="K121" s="53"/>
      <c r="L121" s="53"/>
      <c r="M121" s="53">
        <v>176</v>
      </c>
      <c r="N121" s="55" t="s">
        <v>491</v>
      </c>
      <c r="O121" s="53" t="s">
        <v>492</v>
      </c>
      <c r="P121" s="53" t="s">
        <v>493</v>
      </c>
      <c r="Q121" s="67">
        <v>45292</v>
      </c>
      <c r="R121" s="67">
        <v>45292</v>
      </c>
      <c r="S121" s="67">
        <v>45597</v>
      </c>
      <c r="T121" s="67">
        <v>45597</v>
      </c>
    </row>
    <row r="122" s="38" customFormat="1" customHeight="1" spans="1:20">
      <c r="A122" s="55"/>
      <c r="B122" s="55"/>
      <c r="C122" s="55"/>
      <c r="D122" s="73"/>
      <c r="E122" s="53"/>
      <c r="F122" s="53"/>
      <c r="G122" s="55"/>
      <c r="H122" s="53" t="s">
        <v>303</v>
      </c>
      <c r="I122" s="53">
        <f>SUM(I118:I121)</f>
        <v>752</v>
      </c>
      <c r="J122" s="53"/>
      <c r="K122" s="53"/>
      <c r="L122" s="53"/>
      <c r="M122" s="53">
        <f>SUM(M118:M121)</f>
        <v>752</v>
      </c>
      <c r="N122" s="55"/>
      <c r="O122" s="53"/>
      <c r="P122" s="53"/>
      <c r="Q122" s="67"/>
      <c r="R122" s="67"/>
      <c r="S122" s="67"/>
      <c r="T122" s="67"/>
    </row>
    <row r="123" s="36" customFormat="1" customHeight="1" spans="1:20">
      <c r="A123" s="49"/>
      <c r="B123" s="49"/>
      <c r="C123" s="49"/>
      <c r="D123" s="50" t="s">
        <v>495</v>
      </c>
      <c r="E123" s="49"/>
      <c r="F123" s="49"/>
      <c r="G123" s="51"/>
      <c r="H123" s="49"/>
      <c r="I123" s="49"/>
      <c r="J123" s="49"/>
      <c r="K123" s="49"/>
      <c r="L123" s="49"/>
      <c r="M123" s="49"/>
      <c r="N123" s="49"/>
      <c r="O123" s="49"/>
      <c r="P123" s="49"/>
      <c r="Q123" s="59"/>
      <c r="R123" s="59"/>
      <c r="S123" s="59"/>
      <c r="T123" s="59"/>
    </row>
    <row r="124" s="36" customFormat="1" customHeight="1" spans="1:20">
      <c r="A124" s="49">
        <v>91</v>
      </c>
      <c r="B124" s="55" t="s">
        <v>29</v>
      </c>
      <c r="C124" s="55" t="s">
        <v>496</v>
      </c>
      <c r="D124" s="62" t="s">
        <v>497</v>
      </c>
      <c r="E124" s="61" t="s">
        <v>498</v>
      </c>
      <c r="F124" s="55" t="s">
        <v>499</v>
      </c>
      <c r="G124" s="55" t="s">
        <v>496</v>
      </c>
      <c r="H124" s="49" t="s">
        <v>500</v>
      </c>
      <c r="I124" s="49">
        <v>202</v>
      </c>
      <c r="J124" s="49"/>
      <c r="K124" s="49">
        <v>150</v>
      </c>
      <c r="M124" s="55">
        <v>52</v>
      </c>
      <c r="N124" s="55" t="s">
        <v>491</v>
      </c>
      <c r="O124" s="61" t="s">
        <v>501</v>
      </c>
      <c r="P124" s="61" t="s">
        <v>502</v>
      </c>
      <c r="Q124" s="67">
        <v>45413</v>
      </c>
      <c r="R124" s="67">
        <v>45413</v>
      </c>
      <c r="S124" s="67">
        <v>45566</v>
      </c>
      <c r="T124" s="67">
        <v>45597</v>
      </c>
    </row>
    <row r="125" s="36" customFormat="1" customHeight="1" spans="1:20">
      <c r="A125" s="49">
        <v>92</v>
      </c>
      <c r="B125" s="55" t="s">
        <v>29</v>
      </c>
      <c r="C125" s="55" t="s">
        <v>496</v>
      </c>
      <c r="D125" s="62" t="s">
        <v>503</v>
      </c>
      <c r="E125" s="61" t="s">
        <v>504</v>
      </c>
      <c r="F125" s="55" t="s">
        <v>33</v>
      </c>
      <c r="G125" s="55" t="s">
        <v>496</v>
      </c>
      <c r="H125" s="49" t="s">
        <v>500</v>
      </c>
      <c r="I125" s="49">
        <v>30</v>
      </c>
      <c r="J125" s="49"/>
      <c r="K125" s="49"/>
      <c r="L125" s="61"/>
      <c r="M125" s="49">
        <v>30</v>
      </c>
      <c r="N125" s="55" t="s">
        <v>491</v>
      </c>
      <c r="O125" s="61" t="s">
        <v>505</v>
      </c>
      <c r="P125" s="61" t="s">
        <v>506</v>
      </c>
      <c r="Q125" s="67">
        <v>45292</v>
      </c>
      <c r="R125" s="67">
        <v>45323</v>
      </c>
      <c r="S125" s="67">
        <v>45505</v>
      </c>
      <c r="T125" s="67">
        <v>45597</v>
      </c>
    </row>
    <row r="126" s="36" customFormat="1" customHeight="1" spans="1:20">
      <c r="A126" s="49">
        <v>92</v>
      </c>
      <c r="B126" s="55" t="s">
        <v>29</v>
      </c>
      <c r="C126" s="55" t="s">
        <v>496</v>
      </c>
      <c r="D126" s="62" t="s">
        <v>507</v>
      </c>
      <c r="E126" s="49" t="s">
        <v>508</v>
      </c>
      <c r="F126" s="55" t="s">
        <v>33</v>
      </c>
      <c r="G126" s="55" t="s">
        <v>496</v>
      </c>
      <c r="H126" s="49" t="s">
        <v>500</v>
      </c>
      <c r="I126" s="49">
        <v>30</v>
      </c>
      <c r="J126" s="49"/>
      <c r="K126" s="49"/>
      <c r="L126" s="61"/>
      <c r="M126" s="49">
        <v>30</v>
      </c>
      <c r="N126" s="55" t="s">
        <v>491</v>
      </c>
      <c r="O126" s="61" t="s">
        <v>509</v>
      </c>
      <c r="P126" s="61" t="s">
        <v>510</v>
      </c>
      <c r="Q126" s="67">
        <v>45323</v>
      </c>
      <c r="R126" s="67">
        <v>45323</v>
      </c>
      <c r="S126" s="67">
        <v>45505</v>
      </c>
      <c r="T126" s="67">
        <v>45597</v>
      </c>
    </row>
    <row r="127" s="36" customFormat="1" customHeight="1" spans="1:20">
      <c r="A127" s="49"/>
      <c r="B127" s="55"/>
      <c r="C127" s="55"/>
      <c r="D127" s="62"/>
      <c r="E127" s="61"/>
      <c r="F127" s="55"/>
      <c r="G127" s="55"/>
      <c r="H127" s="49" t="s">
        <v>303</v>
      </c>
      <c r="I127" s="49">
        <f>SUM(I124:I126)</f>
        <v>262</v>
      </c>
      <c r="J127" s="49"/>
      <c r="K127" s="49">
        <f>SUM(K124:K126)</f>
        <v>150</v>
      </c>
      <c r="L127" s="61"/>
      <c r="M127" s="49">
        <f>SUM(M124:M126)</f>
        <v>112</v>
      </c>
      <c r="N127" s="55"/>
      <c r="O127" s="61"/>
      <c r="P127" s="61"/>
      <c r="Q127" s="80"/>
      <c r="R127" s="81"/>
      <c r="S127" s="81"/>
      <c r="T127" s="81"/>
    </row>
    <row r="128" s="36" customFormat="1" customHeight="1" spans="1:20">
      <c r="A128" s="49"/>
      <c r="B128" s="49"/>
      <c r="C128" s="49"/>
      <c r="D128" s="50" t="s">
        <v>18</v>
      </c>
      <c r="E128" s="49"/>
      <c r="F128" s="49"/>
      <c r="G128" s="49"/>
      <c r="H128" s="49"/>
      <c r="I128" s="49">
        <f>I67+I77+I115+I122+I127</f>
        <v>26230</v>
      </c>
      <c r="J128" s="49">
        <f>J67+J115</f>
        <v>10115</v>
      </c>
      <c r="K128" s="49">
        <f>K67+K77+K115+K127</f>
        <v>4298</v>
      </c>
      <c r="L128" s="49">
        <f>L67+L77+L115</f>
        <v>2817</v>
      </c>
      <c r="M128" s="49">
        <f>M67+M77+M115+M122+M127</f>
        <v>9000</v>
      </c>
      <c r="N128" s="49"/>
      <c r="O128" s="49"/>
      <c r="P128" s="49"/>
      <c r="Q128" s="59"/>
      <c r="R128" s="59"/>
      <c r="S128" s="59"/>
      <c r="T128" s="59"/>
    </row>
  </sheetData>
  <autoFilter ref="A1:P128">
    <extLst/>
  </autoFilter>
  <mergeCells count="13">
    <mergeCell ref="A2:P2"/>
    <mergeCell ref="S3:T3"/>
    <mergeCell ref="G4:H4"/>
    <mergeCell ref="I4:M4"/>
    <mergeCell ref="Q4:T4"/>
    <mergeCell ref="A4:A5"/>
    <mergeCell ref="B4:B5"/>
    <mergeCell ref="C4:C5"/>
    <mergeCell ref="D4:D5"/>
    <mergeCell ref="F4:F5"/>
    <mergeCell ref="N4:N5"/>
    <mergeCell ref="O4:O5"/>
    <mergeCell ref="P4:P5"/>
  </mergeCells>
  <pageMargins left="0.554861111111111" right="0.554861111111111" top="0.802777777777778" bottom="0.802777777777778" header="0.5" footer="0.5"/>
  <pageSetup paperSize="8" orientation="landscape" horizontalDpi="600"/>
  <headerFooter/>
  <ignoredErrors>
    <ignoredError sqref="J25:J26 J30 J35" formula="1"/>
  </ignoredError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90"/>
  <sheetViews>
    <sheetView workbookViewId="0">
      <selection activeCell="C15" sqref="C15:C16"/>
    </sheetView>
  </sheetViews>
  <sheetFormatPr defaultColWidth="9" defaultRowHeight="13.5" outlineLevelCol="5"/>
  <cols>
    <col min="1" max="1" width="3.75" customWidth="1"/>
    <col min="2" max="2" width="12" customWidth="1"/>
    <col min="3" max="3" width="19.75" customWidth="1"/>
    <col min="4" max="4" width="59.625" customWidth="1"/>
    <col min="5" max="5" width="10.375" customWidth="1"/>
    <col min="6" max="6" width="20.625" customWidth="1"/>
  </cols>
  <sheetData>
    <row r="1" ht="22.5" spans="1:6">
      <c r="A1" s="1" t="s">
        <v>511</v>
      </c>
      <c r="B1" s="2"/>
      <c r="C1" s="2"/>
      <c r="D1" s="2"/>
      <c r="E1" s="2"/>
      <c r="F1" s="2"/>
    </row>
    <row r="2" ht="22.5" spans="1:6">
      <c r="A2" s="2"/>
      <c r="B2" s="2"/>
      <c r="C2" s="3"/>
      <c r="D2" s="4" t="s">
        <v>512</v>
      </c>
      <c r="E2" s="4"/>
      <c r="F2" s="4"/>
    </row>
    <row r="3" ht="25" customHeight="1" spans="1:6">
      <c r="A3" s="5" t="s">
        <v>3</v>
      </c>
      <c r="B3" s="6" t="s">
        <v>513</v>
      </c>
      <c r="C3" s="7" t="s">
        <v>514</v>
      </c>
      <c r="D3" s="6" t="s">
        <v>515</v>
      </c>
      <c r="E3" s="8" t="s">
        <v>516</v>
      </c>
      <c r="F3" s="8" t="s">
        <v>517</v>
      </c>
    </row>
    <row r="4" ht="25" customHeight="1" spans="1:6">
      <c r="A4" s="9">
        <v>1</v>
      </c>
      <c r="B4" s="10" t="s">
        <v>30</v>
      </c>
      <c r="C4" s="11" t="s">
        <v>518</v>
      </c>
      <c r="D4" s="11" t="s">
        <v>519</v>
      </c>
      <c r="E4" s="9">
        <v>13</v>
      </c>
      <c r="F4" s="9">
        <v>5955</v>
      </c>
    </row>
    <row r="5" ht="25" customHeight="1" spans="1:6">
      <c r="A5" s="9">
        <v>2</v>
      </c>
      <c r="B5" s="10"/>
      <c r="C5" s="11"/>
      <c r="D5" s="11" t="s">
        <v>520</v>
      </c>
      <c r="E5" s="9">
        <v>7</v>
      </c>
      <c r="F5" s="9">
        <v>1498</v>
      </c>
    </row>
    <row r="6" ht="25" customHeight="1" spans="1:6">
      <c r="A6" s="9">
        <v>3</v>
      </c>
      <c r="B6" s="10"/>
      <c r="C6" s="11"/>
      <c r="D6" s="11" t="s">
        <v>521</v>
      </c>
      <c r="E6" s="9">
        <v>5</v>
      </c>
      <c r="F6" s="9">
        <v>845</v>
      </c>
    </row>
    <row r="7" ht="25" customHeight="1" spans="1:6">
      <c r="A7" s="9">
        <v>4</v>
      </c>
      <c r="B7" s="10"/>
      <c r="C7" s="11"/>
      <c r="D7" s="11" t="s">
        <v>522</v>
      </c>
      <c r="E7" s="9"/>
      <c r="F7" s="9"/>
    </row>
    <row r="8" ht="25" customHeight="1" spans="1:6">
      <c r="A8" s="9">
        <v>5</v>
      </c>
      <c r="B8" s="10"/>
      <c r="C8" s="11"/>
      <c r="D8" s="11" t="s">
        <v>523</v>
      </c>
      <c r="E8" s="9">
        <v>1</v>
      </c>
      <c r="F8" s="9">
        <v>76</v>
      </c>
    </row>
    <row r="9" ht="25" customHeight="1" spans="1:6">
      <c r="A9" s="9">
        <v>6</v>
      </c>
      <c r="B9" s="10"/>
      <c r="C9" s="11"/>
      <c r="D9" s="11" t="s">
        <v>524</v>
      </c>
      <c r="E9" s="9"/>
      <c r="F9" s="9"/>
    </row>
    <row r="10" ht="25" customHeight="1" spans="1:6">
      <c r="A10" s="9">
        <v>7</v>
      </c>
      <c r="B10" s="10"/>
      <c r="C10" s="11"/>
      <c r="D10" s="11" t="s">
        <v>525</v>
      </c>
      <c r="E10" s="9">
        <v>28</v>
      </c>
      <c r="F10" s="9">
        <v>19218</v>
      </c>
    </row>
    <row r="11" ht="25" customHeight="1" spans="1:6">
      <c r="A11" s="9">
        <v>8</v>
      </c>
      <c r="B11" s="10"/>
      <c r="C11" s="11" t="s">
        <v>526</v>
      </c>
      <c r="D11" s="11" t="s">
        <v>527</v>
      </c>
      <c r="E11" s="9">
        <v>14</v>
      </c>
      <c r="F11" s="9">
        <v>3490</v>
      </c>
    </row>
    <row r="12" ht="25" customHeight="1" spans="1:6">
      <c r="A12" s="9">
        <v>9</v>
      </c>
      <c r="B12" s="10"/>
      <c r="C12" s="11"/>
      <c r="D12" s="11" t="s">
        <v>528</v>
      </c>
      <c r="E12" s="9">
        <v>1</v>
      </c>
      <c r="F12" s="9">
        <v>260</v>
      </c>
    </row>
    <row r="13" ht="25" customHeight="1" spans="1:6">
      <c r="A13" s="9">
        <v>10</v>
      </c>
      <c r="B13" s="10"/>
      <c r="C13" s="11"/>
      <c r="D13" s="11" t="s">
        <v>529</v>
      </c>
      <c r="E13" s="9"/>
      <c r="F13" s="9"/>
    </row>
    <row r="14" ht="25" customHeight="1" spans="1:6">
      <c r="A14" s="9">
        <v>11</v>
      </c>
      <c r="B14" s="10"/>
      <c r="C14" s="11"/>
      <c r="D14" s="11" t="s">
        <v>530</v>
      </c>
      <c r="E14" s="9">
        <v>1</v>
      </c>
      <c r="F14" s="9">
        <v>300</v>
      </c>
    </row>
    <row r="15" ht="25" customHeight="1" spans="1:6">
      <c r="A15" s="9">
        <v>12</v>
      </c>
      <c r="B15" s="10"/>
      <c r="C15" s="11" t="s">
        <v>531</v>
      </c>
      <c r="D15" s="11" t="s">
        <v>532</v>
      </c>
      <c r="E15" s="9">
        <v>8</v>
      </c>
      <c r="F15" s="9">
        <v>881</v>
      </c>
    </row>
    <row r="16" ht="25" customHeight="1" spans="1:6">
      <c r="A16" s="9">
        <v>13</v>
      </c>
      <c r="B16" s="10"/>
      <c r="C16" s="11"/>
      <c r="D16" s="11" t="s">
        <v>533</v>
      </c>
      <c r="E16" s="9">
        <v>6</v>
      </c>
      <c r="F16" s="9">
        <v>4786</v>
      </c>
    </row>
    <row r="17" ht="25" customHeight="1" spans="1:6">
      <c r="A17" s="9">
        <v>14</v>
      </c>
      <c r="B17" s="10"/>
      <c r="C17" s="11" t="s">
        <v>534</v>
      </c>
      <c r="D17" s="11" t="s">
        <v>535</v>
      </c>
      <c r="E17" s="9"/>
      <c r="F17" s="9"/>
    </row>
    <row r="18" ht="25" customHeight="1" spans="1:6">
      <c r="A18" s="9">
        <v>15</v>
      </c>
      <c r="B18" s="10"/>
      <c r="C18" s="11"/>
      <c r="D18" s="11" t="s">
        <v>536</v>
      </c>
      <c r="E18" s="9"/>
      <c r="F18" s="9"/>
    </row>
    <row r="19" ht="25" customHeight="1" spans="1:6">
      <c r="A19" s="9">
        <v>16</v>
      </c>
      <c r="B19" s="10"/>
      <c r="C19" s="11"/>
      <c r="D19" s="11" t="s">
        <v>537</v>
      </c>
      <c r="E19" s="9"/>
      <c r="F19" s="9"/>
    </row>
    <row r="20" ht="25" customHeight="1" spans="1:6">
      <c r="A20" s="9">
        <v>17</v>
      </c>
      <c r="B20" s="12" t="s">
        <v>30</v>
      </c>
      <c r="C20" s="13" t="s">
        <v>534</v>
      </c>
      <c r="D20" s="11" t="s">
        <v>538</v>
      </c>
      <c r="E20" s="9"/>
      <c r="F20" s="9"/>
    </row>
    <row r="21" ht="25" customHeight="1" spans="1:6">
      <c r="A21" s="9">
        <v>18</v>
      </c>
      <c r="B21" s="12"/>
      <c r="C21" s="14" t="s">
        <v>539</v>
      </c>
      <c r="D21" s="15" t="s">
        <v>540</v>
      </c>
      <c r="E21" s="16"/>
      <c r="F21" s="16"/>
    </row>
    <row r="22" ht="25" customHeight="1" spans="1:6">
      <c r="A22" s="9">
        <v>19</v>
      </c>
      <c r="B22" s="12"/>
      <c r="C22" s="14"/>
      <c r="D22" s="15" t="s">
        <v>541</v>
      </c>
      <c r="E22" s="16"/>
      <c r="F22" s="16"/>
    </row>
    <row r="23" ht="25" customHeight="1" spans="1:6">
      <c r="A23" s="9">
        <v>20</v>
      </c>
      <c r="B23" s="12"/>
      <c r="C23" s="14"/>
      <c r="D23" s="15" t="s">
        <v>542</v>
      </c>
      <c r="E23" s="16">
        <v>1</v>
      </c>
      <c r="F23" s="16">
        <v>200</v>
      </c>
    </row>
    <row r="24" ht="25" customHeight="1" spans="1:6">
      <c r="A24" s="9">
        <v>21</v>
      </c>
      <c r="B24" s="12"/>
      <c r="C24" s="14"/>
      <c r="D24" s="15" t="s">
        <v>543</v>
      </c>
      <c r="E24" s="16"/>
      <c r="F24" s="16"/>
    </row>
    <row r="25" ht="25" customHeight="1" spans="1:6">
      <c r="A25" s="9">
        <v>22</v>
      </c>
      <c r="B25" s="12"/>
      <c r="C25" s="14"/>
      <c r="D25" s="15" t="s">
        <v>544</v>
      </c>
      <c r="E25" s="16"/>
      <c r="F25" s="16"/>
    </row>
    <row r="26" ht="25" customHeight="1" spans="1:6">
      <c r="A26" s="9">
        <v>23</v>
      </c>
      <c r="B26" s="12"/>
      <c r="C26" s="14" t="s">
        <v>545</v>
      </c>
      <c r="D26" s="15" t="s">
        <v>289</v>
      </c>
      <c r="E26" s="16">
        <v>1</v>
      </c>
      <c r="F26" s="16">
        <v>1100</v>
      </c>
    </row>
    <row r="27" ht="25" customHeight="1" spans="1:6">
      <c r="A27" s="9">
        <v>24</v>
      </c>
      <c r="B27" s="12"/>
      <c r="C27" s="17" t="s">
        <v>546</v>
      </c>
      <c r="D27" s="18" t="s">
        <v>547</v>
      </c>
      <c r="E27" s="9">
        <v>1</v>
      </c>
      <c r="F27" s="9">
        <v>1500</v>
      </c>
    </row>
    <row r="28" ht="25" customHeight="1" spans="1:6">
      <c r="A28" s="9">
        <v>25</v>
      </c>
      <c r="B28" s="12"/>
      <c r="C28" s="17"/>
      <c r="D28" s="11" t="s">
        <v>548</v>
      </c>
      <c r="E28" s="9"/>
      <c r="F28" s="9"/>
    </row>
    <row r="29" ht="25" customHeight="1" spans="1:6">
      <c r="A29" s="9">
        <v>26</v>
      </c>
      <c r="B29" s="12"/>
      <c r="C29" s="17"/>
      <c r="D29" s="11" t="s">
        <v>549</v>
      </c>
      <c r="E29" s="9"/>
      <c r="F29" s="9"/>
    </row>
    <row r="30" ht="25" customHeight="1" spans="1:6">
      <c r="A30" s="9">
        <v>27</v>
      </c>
      <c r="B30" s="12"/>
      <c r="C30" s="17"/>
      <c r="D30" s="11" t="s">
        <v>550</v>
      </c>
      <c r="E30" s="9"/>
      <c r="F30" s="9"/>
    </row>
    <row r="31" ht="25" customHeight="1" spans="1:6">
      <c r="A31" s="9">
        <v>28</v>
      </c>
      <c r="B31" s="12"/>
      <c r="C31" s="17"/>
      <c r="D31" s="11" t="s">
        <v>551</v>
      </c>
      <c r="E31" s="9"/>
      <c r="F31" s="9"/>
    </row>
    <row r="32" ht="25" customHeight="1" spans="1:6">
      <c r="A32" s="9">
        <v>29</v>
      </c>
      <c r="B32" s="12"/>
      <c r="C32" s="18"/>
      <c r="D32" s="11" t="s">
        <v>552</v>
      </c>
      <c r="E32" s="9"/>
      <c r="F32" s="9"/>
    </row>
    <row r="33" ht="25" customHeight="1" spans="1:6">
      <c r="A33" s="9">
        <v>30</v>
      </c>
      <c r="B33" s="19" t="s">
        <v>306</v>
      </c>
      <c r="C33" s="20" t="s">
        <v>553</v>
      </c>
      <c r="D33" s="11" t="s">
        <v>554</v>
      </c>
      <c r="E33" s="9">
        <v>1</v>
      </c>
      <c r="F33" s="9">
        <v>500</v>
      </c>
    </row>
    <row r="34" ht="25" customHeight="1" spans="1:6">
      <c r="A34" s="9">
        <v>31</v>
      </c>
      <c r="B34" s="12"/>
      <c r="C34" s="21"/>
      <c r="D34" s="11" t="s">
        <v>555</v>
      </c>
      <c r="E34" s="9"/>
      <c r="F34" s="9"/>
    </row>
    <row r="35" ht="25" customHeight="1" spans="1:6">
      <c r="A35" s="9">
        <v>32</v>
      </c>
      <c r="B35" s="12"/>
      <c r="C35" s="20" t="s">
        <v>556</v>
      </c>
      <c r="D35" s="11" t="s">
        <v>324</v>
      </c>
      <c r="E35" s="9">
        <v>2</v>
      </c>
      <c r="F35" s="9">
        <v>1220</v>
      </c>
    </row>
    <row r="36" ht="25" customHeight="1" spans="1:6">
      <c r="A36" s="9">
        <v>33</v>
      </c>
      <c r="B36" s="12"/>
      <c r="C36" s="21"/>
      <c r="D36" s="11" t="s">
        <v>557</v>
      </c>
      <c r="E36" s="9"/>
      <c r="F36" s="9"/>
    </row>
    <row r="37" ht="25" customHeight="1" spans="1:6">
      <c r="A37" s="9">
        <v>34</v>
      </c>
      <c r="B37" s="12"/>
      <c r="C37" s="20" t="s">
        <v>558</v>
      </c>
      <c r="D37" s="11" t="s">
        <v>559</v>
      </c>
      <c r="E37" s="9"/>
      <c r="F37" s="9"/>
    </row>
    <row r="38" ht="25" customHeight="1" spans="1:6">
      <c r="A38" s="9">
        <v>35</v>
      </c>
      <c r="B38" s="12"/>
      <c r="C38" s="21"/>
      <c r="D38" s="22" t="s">
        <v>317</v>
      </c>
      <c r="E38" s="9">
        <v>1</v>
      </c>
      <c r="F38" s="9">
        <v>1665</v>
      </c>
    </row>
    <row r="39" ht="25" customHeight="1" spans="1:6">
      <c r="A39" s="9">
        <v>36</v>
      </c>
      <c r="B39" s="12"/>
      <c r="C39" s="23" t="s">
        <v>560</v>
      </c>
      <c r="D39" s="22" t="s">
        <v>561</v>
      </c>
      <c r="E39" s="9"/>
      <c r="F39" s="9"/>
    </row>
    <row r="40" ht="25" customHeight="1" spans="1:6">
      <c r="A40" s="9">
        <v>37</v>
      </c>
      <c r="B40" s="12"/>
      <c r="C40" s="23"/>
      <c r="D40" s="22" t="s">
        <v>562</v>
      </c>
      <c r="E40" s="9"/>
      <c r="F40" s="9"/>
    </row>
    <row r="41" ht="25" customHeight="1" spans="1:6">
      <c r="A41" s="9">
        <v>38</v>
      </c>
      <c r="B41" s="12"/>
      <c r="C41" s="23"/>
      <c r="D41" s="22" t="s">
        <v>563</v>
      </c>
      <c r="E41" s="9"/>
      <c r="F41" s="9"/>
    </row>
    <row r="42" ht="25" customHeight="1" spans="1:6">
      <c r="A42" s="9">
        <v>39</v>
      </c>
      <c r="B42" s="12"/>
      <c r="C42" s="11" t="s">
        <v>564</v>
      </c>
      <c r="D42" s="11" t="s">
        <v>564</v>
      </c>
      <c r="E42" s="9">
        <v>1</v>
      </c>
      <c r="F42" s="9">
        <v>1152.48</v>
      </c>
    </row>
    <row r="43" ht="25" customHeight="1" spans="1:6">
      <c r="A43" s="9">
        <v>40</v>
      </c>
      <c r="B43" s="24" t="s">
        <v>337</v>
      </c>
      <c r="C43" s="10" t="s">
        <v>565</v>
      </c>
      <c r="D43" s="22" t="s">
        <v>566</v>
      </c>
      <c r="E43" s="9"/>
      <c r="F43" s="9"/>
    </row>
    <row r="44" ht="25" customHeight="1" spans="1:6">
      <c r="A44" s="9">
        <v>41</v>
      </c>
      <c r="B44" s="24"/>
      <c r="C44" s="10"/>
      <c r="D44" s="11" t="s">
        <v>567</v>
      </c>
      <c r="E44" s="9">
        <v>24</v>
      </c>
      <c r="F44" s="9">
        <v>4800</v>
      </c>
    </row>
    <row r="45" ht="25" customHeight="1" spans="1:6">
      <c r="A45" s="9">
        <v>42</v>
      </c>
      <c r="B45" s="25" t="s">
        <v>337</v>
      </c>
      <c r="C45" s="12" t="s">
        <v>565</v>
      </c>
      <c r="D45" s="11" t="s">
        <v>568</v>
      </c>
      <c r="E45" s="9">
        <v>3</v>
      </c>
      <c r="F45" s="9">
        <v>703</v>
      </c>
    </row>
    <row r="46" ht="25" customHeight="1" spans="1:6">
      <c r="A46" s="9">
        <v>43</v>
      </c>
      <c r="B46" s="25"/>
      <c r="C46" s="12"/>
      <c r="D46" s="11" t="s">
        <v>569</v>
      </c>
      <c r="E46" s="9"/>
      <c r="F46" s="9"/>
    </row>
    <row r="47" ht="25" customHeight="1" spans="1:6">
      <c r="A47" s="9">
        <v>44</v>
      </c>
      <c r="B47" s="25"/>
      <c r="C47" s="12"/>
      <c r="D47" s="11" t="s">
        <v>570</v>
      </c>
      <c r="E47" s="9"/>
      <c r="F47" s="9"/>
    </row>
    <row r="48" ht="25" customHeight="1" spans="1:6">
      <c r="A48" s="9">
        <v>45</v>
      </c>
      <c r="B48" s="25"/>
      <c r="C48" s="12"/>
      <c r="D48" s="11" t="s">
        <v>571</v>
      </c>
      <c r="E48" s="26"/>
      <c r="F48" s="9"/>
    </row>
    <row r="49" ht="36" customHeight="1" spans="1:6">
      <c r="A49" s="9">
        <v>46</v>
      </c>
      <c r="B49" s="25"/>
      <c r="C49" s="12"/>
      <c r="D49" s="22" t="s">
        <v>572</v>
      </c>
      <c r="E49" s="26"/>
      <c r="F49" s="9"/>
    </row>
    <row r="50" ht="25" customHeight="1" spans="1:6">
      <c r="A50" s="9">
        <v>47</v>
      </c>
      <c r="B50" s="25"/>
      <c r="C50" s="12"/>
      <c r="D50" s="22" t="s">
        <v>573</v>
      </c>
      <c r="E50" s="26"/>
      <c r="F50" s="9"/>
    </row>
    <row r="51" ht="25" customHeight="1" spans="1:6">
      <c r="A51" s="9">
        <v>48</v>
      </c>
      <c r="B51" s="25"/>
      <c r="C51" s="12"/>
      <c r="D51" s="22" t="s">
        <v>552</v>
      </c>
      <c r="E51" s="9"/>
      <c r="F51" s="9"/>
    </row>
    <row r="52" ht="25" customHeight="1" spans="1:6">
      <c r="A52" s="9">
        <v>49</v>
      </c>
      <c r="B52" s="25"/>
      <c r="C52" s="20" t="s">
        <v>574</v>
      </c>
      <c r="D52" s="11" t="s">
        <v>575</v>
      </c>
      <c r="E52" s="9">
        <v>9</v>
      </c>
      <c r="F52" s="9">
        <v>811</v>
      </c>
    </row>
    <row r="53" ht="25" customHeight="1" spans="1:6">
      <c r="A53" s="9">
        <v>50</v>
      </c>
      <c r="B53" s="25"/>
      <c r="C53" s="27"/>
      <c r="D53" s="11" t="s">
        <v>576</v>
      </c>
      <c r="E53" s="9">
        <v>11</v>
      </c>
      <c r="F53" s="9">
        <v>2010</v>
      </c>
    </row>
    <row r="54" ht="25" customHeight="1" spans="1:6">
      <c r="A54" s="9">
        <v>51</v>
      </c>
      <c r="B54" s="25"/>
      <c r="C54" s="27"/>
      <c r="D54" s="11" t="s">
        <v>577</v>
      </c>
      <c r="E54" s="9"/>
      <c r="F54" s="9"/>
    </row>
    <row r="55" ht="25" customHeight="1" spans="1:6">
      <c r="A55" s="9">
        <v>52</v>
      </c>
      <c r="B55" s="25"/>
      <c r="C55" s="21"/>
      <c r="D55" s="11" t="s">
        <v>578</v>
      </c>
      <c r="E55" s="9">
        <v>4</v>
      </c>
      <c r="F55" s="9">
        <v>335</v>
      </c>
    </row>
    <row r="56" ht="25" customHeight="1" spans="1:6">
      <c r="A56" s="9">
        <v>53</v>
      </c>
      <c r="B56" s="25"/>
      <c r="C56" s="20" t="s">
        <v>579</v>
      </c>
      <c r="D56" s="11" t="s">
        <v>580</v>
      </c>
      <c r="E56" s="26"/>
      <c r="F56" s="9"/>
    </row>
    <row r="57" ht="25" customHeight="1" spans="1:6">
      <c r="A57" s="9">
        <v>54</v>
      </c>
      <c r="B57" s="25"/>
      <c r="C57" s="27"/>
      <c r="D57" s="11" t="s">
        <v>581</v>
      </c>
      <c r="E57" s="26"/>
      <c r="F57" s="9"/>
    </row>
    <row r="58" ht="25" customHeight="1" spans="1:6">
      <c r="A58" s="9">
        <v>55</v>
      </c>
      <c r="B58" s="25"/>
      <c r="C58" s="27"/>
      <c r="D58" s="11" t="s">
        <v>582</v>
      </c>
      <c r="E58" s="26"/>
      <c r="F58" s="9"/>
    </row>
    <row r="59" ht="25" customHeight="1" spans="1:6">
      <c r="A59" s="9">
        <v>56</v>
      </c>
      <c r="B59" s="25"/>
      <c r="C59" s="27"/>
      <c r="D59" s="11" t="s">
        <v>583</v>
      </c>
      <c r="E59" s="26"/>
      <c r="F59" s="9"/>
    </row>
    <row r="60" ht="25" customHeight="1" spans="1:6">
      <c r="A60" s="9">
        <v>57</v>
      </c>
      <c r="B60" s="25"/>
      <c r="C60" s="27"/>
      <c r="D60" s="11" t="s">
        <v>584</v>
      </c>
      <c r="E60" s="26"/>
      <c r="F60" s="9"/>
    </row>
    <row r="61" ht="30" customHeight="1" spans="1:6">
      <c r="A61" s="9">
        <v>58</v>
      </c>
      <c r="B61" s="25"/>
      <c r="C61" s="27"/>
      <c r="D61" s="11" t="s">
        <v>585</v>
      </c>
      <c r="E61" s="26"/>
      <c r="F61" s="9"/>
    </row>
    <row r="62" ht="25" customHeight="1" spans="1:6">
      <c r="A62" s="9">
        <v>59</v>
      </c>
      <c r="B62" s="28" t="s">
        <v>586</v>
      </c>
      <c r="C62" s="29" t="s">
        <v>586</v>
      </c>
      <c r="D62" s="11" t="s">
        <v>587</v>
      </c>
      <c r="E62" s="26"/>
      <c r="F62" s="9"/>
    </row>
    <row r="63" ht="25" customHeight="1" spans="1:6">
      <c r="A63" s="9">
        <v>60</v>
      </c>
      <c r="B63" s="25"/>
      <c r="C63" s="17"/>
      <c r="D63" s="11" t="s">
        <v>588</v>
      </c>
      <c r="E63" s="26"/>
      <c r="F63" s="9"/>
    </row>
    <row r="64" ht="25" customHeight="1" spans="1:6">
      <c r="A64" s="9">
        <v>61</v>
      </c>
      <c r="B64" s="30"/>
      <c r="C64" s="18"/>
      <c r="D64" s="22" t="s">
        <v>589</v>
      </c>
      <c r="E64" s="26"/>
      <c r="F64" s="9"/>
    </row>
    <row r="65" ht="25" customHeight="1" spans="1:6">
      <c r="A65" s="9">
        <v>62</v>
      </c>
      <c r="B65" s="28" t="s">
        <v>477</v>
      </c>
      <c r="C65" s="23" t="s">
        <v>590</v>
      </c>
      <c r="D65" s="23" t="s">
        <v>481</v>
      </c>
      <c r="E65" s="9">
        <v>1</v>
      </c>
      <c r="F65" s="9">
        <v>400</v>
      </c>
    </row>
    <row r="66" ht="25" customHeight="1" spans="1:6">
      <c r="A66" s="9">
        <v>63</v>
      </c>
      <c r="B66" s="25"/>
      <c r="C66" s="23" t="s">
        <v>591</v>
      </c>
      <c r="D66" s="11" t="s">
        <v>490</v>
      </c>
      <c r="E66" s="9">
        <v>2</v>
      </c>
      <c r="F66" s="9">
        <v>352</v>
      </c>
    </row>
    <row r="67" ht="25" customHeight="1" spans="1:6">
      <c r="A67" s="9">
        <v>64</v>
      </c>
      <c r="B67" s="25"/>
      <c r="C67" s="23"/>
      <c r="D67" s="11" t="s">
        <v>592</v>
      </c>
      <c r="E67" s="9"/>
      <c r="F67" s="9"/>
    </row>
    <row r="68" ht="25" customHeight="1" spans="1:6">
      <c r="A68" s="9">
        <v>65</v>
      </c>
      <c r="B68" s="25"/>
      <c r="C68" s="23"/>
      <c r="D68" s="11" t="s">
        <v>593</v>
      </c>
      <c r="E68" s="9"/>
      <c r="F68" s="9"/>
    </row>
    <row r="69" ht="25" customHeight="1" spans="1:6">
      <c r="A69" s="9">
        <v>66</v>
      </c>
      <c r="B69" s="25"/>
      <c r="C69" s="23" t="s">
        <v>594</v>
      </c>
      <c r="D69" s="11" t="s">
        <v>595</v>
      </c>
      <c r="E69" s="9"/>
      <c r="F69" s="9"/>
    </row>
    <row r="70" ht="25" customHeight="1" spans="1:6">
      <c r="A70" s="9">
        <v>67</v>
      </c>
      <c r="B70" s="25"/>
      <c r="C70" s="23"/>
      <c r="D70" s="11" t="s">
        <v>596</v>
      </c>
      <c r="E70" s="9"/>
      <c r="F70" s="9"/>
    </row>
    <row r="71" ht="25" customHeight="1" spans="1:6">
      <c r="A71" s="9">
        <v>68</v>
      </c>
      <c r="B71" s="25"/>
      <c r="C71" s="23"/>
      <c r="D71" s="11" t="s">
        <v>597</v>
      </c>
      <c r="E71" s="9"/>
      <c r="F71" s="9"/>
    </row>
    <row r="72" ht="25" customHeight="1" spans="1:6">
      <c r="A72" s="9">
        <v>69</v>
      </c>
      <c r="B72" s="25"/>
      <c r="C72" s="23"/>
      <c r="D72" s="11" t="s">
        <v>598</v>
      </c>
      <c r="E72" s="9"/>
      <c r="F72" s="9"/>
    </row>
    <row r="73" ht="25" customHeight="1" spans="1:6">
      <c r="A73" s="9">
        <v>70</v>
      </c>
      <c r="B73" s="25"/>
      <c r="C73" s="23"/>
      <c r="D73" s="11" t="s">
        <v>599</v>
      </c>
      <c r="E73" s="9"/>
      <c r="F73" s="9"/>
    </row>
    <row r="74" ht="25" customHeight="1" spans="1:6">
      <c r="A74" s="9">
        <v>71</v>
      </c>
      <c r="B74" s="25"/>
      <c r="C74" s="23"/>
      <c r="D74" s="11" t="s">
        <v>600</v>
      </c>
      <c r="E74" s="9"/>
      <c r="F74" s="9"/>
    </row>
    <row r="75" ht="25" customHeight="1" spans="1:6">
      <c r="A75" s="9">
        <v>72</v>
      </c>
      <c r="B75" s="25"/>
      <c r="C75" s="23" t="s">
        <v>601</v>
      </c>
      <c r="D75" s="11" t="s">
        <v>602</v>
      </c>
      <c r="E75" s="9"/>
      <c r="F75" s="9"/>
    </row>
    <row r="76" ht="25" customHeight="1" spans="1:6">
      <c r="A76" s="9">
        <v>73</v>
      </c>
      <c r="B76" s="25"/>
      <c r="C76" s="23"/>
      <c r="D76" s="11" t="s">
        <v>603</v>
      </c>
      <c r="E76" s="9"/>
      <c r="F76" s="9"/>
    </row>
    <row r="77" ht="25" customHeight="1" spans="1:6">
      <c r="A77" s="9">
        <v>74</v>
      </c>
      <c r="B77" s="25"/>
      <c r="C77" s="23"/>
      <c r="D77" s="11" t="s">
        <v>604</v>
      </c>
      <c r="E77" s="9"/>
      <c r="F77" s="9"/>
    </row>
    <row r="78" ht="25" customHeight="1" spans="1:6">
      <c r="A78" s="9">
        <v>75</v>
      </c>
      <c r="B78" s="25"/>
      <c r="C78" s="23"/>
      <c r="D78" s="11" t="s">
        <v>605</v>
      </c>
      <c r="E78" s="9"/>
      <c r="F78" s="9"/>
    </row>
    <row r="79" ht="25" customHeight="1" spans="1:6">
      <c r="A79" s="9">
        <v>76</v>
      </c>
      <c r="B79" s="30"/>
      <c r="C79" s="23"/>
      <c r="D79" s="11" t="s">
        <v>606</v>
      </c>
      <c r="E79" s="9"/>
      <c r="F79" s="9"/>
    </row>
    <row r="80" ht="25" customHeight="1" spans="1:6">
      <c r="A80" s="9">
        <v>77</v>
      </c>
      <c r="B80" s="19" t="s">
        <v>607</v>
      </c>
      <c r="C80" s="23" t="s">
        <v>608</v>
      </c>
      <c r="D80" s="23" t="s">
        <v>609</v>
      </c>
      <c r="E80" s="9"/>
      <c r="F80" s="9"/>
    </row>
    <row r="81" ht="25" customHeight="1" spans="1:6">
      <c r="A81" s="9">
        <v>78</v>
      </c>
      <c r="B81" s="12"/>
      <c r="C81" s="23"/>
      <c r="D81" s="23" t="s">
        <v>610</v>
      </c>
      <c r="E81" s="9"/>
      <c r="F81" s="9"/>
    </row>
    <row r="82" ht="25" customHeight="1" spans="1:6">
      <c r="A82" s="9">
        <v>79</v>
      </c>
      <c r="B82" s="12"/>
      <c r="C82" s="23" t="s">
        <v>611</v>
      </c>
      <c r="D82" s="23" t="s">
        <v>612</v>
      </c>
      <c r="E82" s="9"/>
      <c r="F82" s="9"/>
    </row>
    <row r="83" ht="25" customHeight="1" spans="1:6">
      <c r="A83" s="9">
        <v>80</v>
      </c>
      <c r="B83" s="12"/>
      <c r="C83" s="23"/>
      <c r="D83" s="23" t="s">
        <v>613</v>
      </c>
      <c r="E83" s="9"/>
      <c r="F83" s="9"/>
    </row>
    <row r="84" ht="25" customHeight="1" spans="1:6">
      <c r="A84" s="9">
        <v>81</v>
      </c>
      <c r="B84" s="12"/>
      <c r="C84" s="23"/>
      <c r="D84" s="23" t="s">
        <v>614</v>
      </c>
      <c r="E84" s="9"/>
      <c r="F84" s="9"/>
    </row>
    <row r="85" ht="25" customHeight="1" spans="1:6">
      <c r="A85" s="9">
        <v>82</v>
      </c>
      <c r="B85" s="31"/>
      <c r="C85" s="23"/>
      <c r="D85" s="23" t="s">
        <v>615</v>
      </c>
      <c r="E85" s="9"/>
      <c r="F85" s="9"/>
    </row>
    <row r="86" ht="25" customHeight="1" spans="1:6">
      <c r="A86" s="9">
        <v>83</v>
      </c>
      <c r="B86" s="10" t="s">
        <v>496</v>
      </c>
      <c r="C86" s="23" t="s">
        <v>496</v>
      </c>
      <c r="D86" s="23" t="s">
        <v>496</v>
      </c>
      <c r="E86" s="9">
        <v>2</v>
      </c>
      <c r="F86" s="9">
        <v>269</v>
      </c>
    </row>
    <row r="87" ht="25" customHeight="1" spans="1:6">
      <c r="A87" s="9">
        <v>84</v>
      </c>
      <c r="B87" s="32" t="s">
        <v>552</v>
      </c>
      <c r="C87" s="29" t="s">
        <v>552</v>
      </c>
      <c r="D87" s="23" t="s">
        <v>616</v>
      </c>
      <c r="E87" s="9">
        <v>1</v>
      </c>
      <c r="F87" s="9">
        <v>35</v>
      </c>
    </row>
    <row r="88" ht="25" customHeight="1" spans="1:6">
      <c r="A88" s="9">
        <v>85</v>
      </c>
      <c r="B88" s="33"/>
      <c r="C88" s="17"/>
      <c r="D88" s="11" t="s">
        <v>617</v>
      </c>
      <c r="E88" s="9"/>
      <c r="F88" s="9"/>
    </row>
    <row r="89" ht="25" customHeight="1" spans="1:6">
      <c r="A89" s="9">
        <v>86</v>
      </c>
      <c r="B89" s="34"/>
      <c r="C89" s="18"/>
      <c r="D89" s="11" t="s">
        <v>618</v>
      </c>
      <c r="E89" s="9"/>
      <c r="F89" s="35"/>
    </row>
    <row r="90" ht="25" customHeight="1" spans="1:6">
      <c r="A90" s="5" t="s">
        <v>619</v>
      </c>
      <c r="B90" s="5"/>
      <c r="C90" s="5"/>
      <c r="D90" s="13"/>
      <c r="E90" s="9">
        <v>149</v>
      </c>
      <c r="F90" s="9">
        <f>SUM(F4:F88)</f>
        <v>54361.48</v>
      </c>
    </row>
  </sheetData>
  <mergeCells count="33">
    <mergeCell ref="A1:F1"/>
    <mergeCell ref="D2:F2"/>
    <mergeCell ref="A90:C90"/>
    <mergeCell ref="B4:B19"/>
    <mergeCell ref="B20:B32"/>
    <mergeCell ref="B33:B42"/>
    <mergeCell ref="B43:B44"/>
    <mergeCell ref="B45:B61"/>
    <mergeCell ref="B62:B64"/>
    <mergeCell ref="B65:B79"/>
    <mergeCell ref="B80:B85"/>
    <mergeCell ref="B87:B89"/>
    <mergeCell ref="C4:C10"/>
    <mergeCell ref="C11:C14"/>
    <mergeCell ref="C15:C16"/>
    <mergeCell ref="C17:C19"/>
    <mergeCell ref="C21:C25"/>
    <mergeCell ref="C27:C32"/>
    <mergeCell ref="C33:C34"/>
    <mergeCell ref="C35:C36"/>
    <mergeCell ref="C37:C38"/>
    <mergeCell ref="C39:C41"/>
    <mergeCell ref="C43:C44"/>
    <mergeCell ref="C45:C51"/>
    <mergeCell ref="C52:C55"/>
    <mergeCell ref="C56:C61"/>
    <mergeCell ref="C62:C64"/>
    <mergeCell ref="C66:C68"/>
    <mergeCell ref="C69:C74"/>
    <mergeCell ref="C75:C79"/>
    <mergeCell ref="C80:C81"/>
    <mergeCell ref="C82:C85"/>
    <mergeCell ref="C87:C89"/>
  </mergeCells>
  <pageMargins left="0.75" right="0.75"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统计表</vt:lpstr>
      <vt:lpstr>汇总表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带刀老叟</cp:lastModifiedBy>
  <dcterms:created xsi:type="dcterms:W3CDTF">2023-10-26T00:51:00Z</dcterms:created>
  <dcterms:modified xsi:type="dcterms:W3CDTF">2023-12-25T02:09:27Z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E94F7E4950594DCD9FA649BF2649A3E5_13</vt:lpwstr>
  </property>
  <property fmtid="{D5CDD505-2E9C-101B-9397-08002B2CF9AE}" pid="3" name="KSOProductBuildVer">
    <vt:lpwstr>2052-12.1.0.16120</vt:lpwstr>
  </property>
</Properties>
</file>